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tarsdong/Downloads/"/>
    </mc:Choice>
  </mc:AlternateContent>
  <xr:revisionPtr revIDLastSave="0" documentId="13_ncr:1_{6F915E50-D93E-8749-A954-7EC51A0DE821}" xr6:coauthVersionLast="47" xr6:coauthVersionMax="47" xr10:uidLastSave="{00000000-0000-0000-0000-000000000000}"/>
  <bookViews>
    <workbookView xWindow="1740" yWindow="460" windowWidth="28800" windowHeight="17540" activeTab="12" xr2:uid="{00000000-000D-0000-FFFF-FFFF00000000}"/>
  </bookViews>
  <sheets>
    <sheet name="STAR" sheetId="1" r:id="rId1"/>
    <sheet name="sPHENIX" sheetId="2" r:id="rId2"/>
    <sheet name="CBM" sheetId="3" r:id="rId3"/>
    <sheet name="ALICE" sheetId="4" r:id="rId4"/>
    <sheet name="ALICE3" sheetId="5" r:id="rId5"/>
    <sheet name="JLab" sheetId="6" r:id="rId6"/>
    <sheet name="EIC" sheetId="7" r:id="rId7"/>
    <sheet name="Instrumentation" sheetId="8" r:id="rId8"/>
    <sheet name="Computing" sheetId="9" r:id="rId9"/>
    <sheet name="Template" sheetId="10" r:id="rId10"/>
    <sheet name="EIC-HF" sheetId="11" r:id="rId11"/>
    <sheet name="CE" sheetId="12" r:id="rId12"/>
    <sheet name="CE - Comp" sheetId="14" r:id="rId13"/>
    <sheet name="Totals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7" roundtripDataSignature="AMtx7mhZYLbYVvj139ZG23tJo/Ozt8Qmrw=="/>
    </ext>
  </extLst>
</workbook>
</file>

<file path=xl/calcChain.xml><?xml version="1.0" encoding="utf-8"?>
<calcChain xmlns="http://schemas.openxmlformats.org/spreadsheetml/2006/main">
  <c r="M43" i="14" l="1"/>
  <c r="L43" i="14"/>
  <c r="K43" i="14"/>
  <c r="J43" i="14"/>
  <c r="I43" i="14"/>
  <c r="H43" i="14"/>
  <c r="G43" i="14"/>
  <c r="F43" i="14"/>
  <c r="E43" i="14"/>
  <c r="D43" i="14"/>
  <c r="C43" i="14"/>
  <c r="B43" i="14"/>
  <c r="M41" i="14"/>
  <c r="M38" i="14"/>
  <c r="M39" i="14"/>
  <c r="M36" i="14"/>
  <c r="K39" i="14"/>
  <c r="J39" i="14"/>
  <c r="I39" i="14"/>
  <c r="H39" i="14"/>
  <c r="G39" i="14"/>
  <c r="F39" i="14"/>
  <c r="E39" i="14"/>
  <c r="D39" i="14"/>
  <c r="C39" i="14"/>
  <c r="B39" i="14"/>
  <c r="K36" i="14"/>
  <c r="J36" i="14"/>
  <c r="I36" i="14"/>
  <c r="H36" i="14"/>
  <c r="G36" i="14"/>
  <c r="F36" i="14"/>
  <c r="E36" i="14"/>
  <c r="D36" i="14"/>
  <c r="C36" i="14"/>
  <c r="B36" i="14"/>
  <c r="L33" i="14"/>
  <c r="J33" i="14"/>
  <c r="I33" i="14"/>
  <c r="H33" i="14"/>
  <c r="G33" i="14"/>
  <c r="F33" i="14"/>
  <c r="E33" i="14"/>
  <c r="D33" i="14"/>
  <c r="C33" i="14"/>
  <c r="B33" i="14"/>
  <c r="J34" i="14" s="1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H18" i="14"/>
  <c r="F18" i="14"/>
  <c r="L17" i="14"/>
  <c r="K17" i="14"/>
  <c r="J17" i="14"/>
  <c r="I17" i="14"/>
  <c r="H17" i="14"/>
  <c r="G17" i="14"/>
  <c r="G18" i="14" s="1"/>
  <c r="F17" i="14"/>
  <c r="E17" i="14"/>
  <c r="D17" i="14"/>
  <c r="C17" i="14"/>
  <c r="B17" i="14"/>
  <c r="K18" i="14" s="1"/>
  <c r="N16" i="14"/>
  <c r="N15" i="14"/>
  <c r="N14" i="14"/>
  <c r="N13" i="14"/>
  <c r="N12" i="14"/>
  <c r="N11" i="14"/>
  <c r="N10" i="14"/>
  <c r="N9" i="14"/>
  <c r="N8" i="14"/>
  <c r="N7" i="14"/>
  <c r="N6" i="14"/>
  <c r="N5" i="14"/>
  <c r="N4" i="14"/>
  <c r="N3" i="14"/>
  <c r="N2" i="14"/>
  <c r="N17" i="14" s="1"/>
  <c r="H8" i="13"/>
  <c r="G8" i="13"/>
  <c r="N3" i="13"/>
  <c r="M3" i="13"/>
  <c r="L3" i="13"/>
  <c r="K3" i="13"/>
  <c r="J3" i="13"/>
  <c r="I3" i="13"/>
  <c r="Q2" i="13"/>
  <c r="P2" i="13"/>
  <c r="O2" i="13"/>
  <c r="N2" i="13"/>
  <c r="M2" i="13"/>
  <c r="L2" i="13"/>
  <c r="K2" i="13"/>
  <c r="J2" i="13"/>
  <c r="I2" i="13"/>
  <c r="C2" i="13"/>
  <c r="B2" i="13"/>
  <c r="J34" i="12"/>
  <c r="L33" i="12"/>
  <c r="J33" i="12"/>
  <c r="I33" i="12"/>
  <c r="H33" i="12"/>
  <c r="G33" i="12"/>
  <c r="F33" i="12"/>
  <c r="E33" i="12"/>
  <c r="D33" i="12"/>
  <c r="C33" i="12"/>
  <c r="B33" i="12"/>
  <c r="N32" i="12"/>
  <c r="N31" i="12"/>
  <c r="N30" i="12"/>
  <c r="N29" i="12"/>
  <c r="N28" i="12"/>
  <c r="N27" i="12"/>
  <c r="N26" i="12"/>
  <c r="N25" i="12"/>
  <c r="N24" i="12"/>
  <c r="N23" i="12"/>
  <c r="N22" i="12"/>
  <c r="N21" i="12"/>
  <c r="N20" i="12"/>
  <c r="H18" i="12"/>
  <c r="L17" i="12"/>
  <c r="K17" i="12"/>
  <c r="J17" i="12"/>
  <c r="I17" i="12"/>
  <c r="H17" i="12"/>
  <c r="G17" i="12"/>
  <c r="G18" i="12" s="1"/>
  <c r="F17" i="12"/>
  <c r="E17" i="12"/>
  <c r="F18" i="12" s="1"/>
  <c r="D17" i="12"/>
  <c r="C17" i="12"/>
  <c r="B17" i="12"/>
  <c r="K18" i="12" s="1"/>
  <c r="N16" i="12"/>
  <c r="N15" i="12"/>
  <c r="N14" i="12"/>
  <c r="N13" i="12"/>
  <c r="N12" i="12"/>
  <c r="N11" i="12"/>
  <c r="N10" i="12"/>
  <c r="N9" i="12"/>
  <c r="N8" i="12"/>
  <c r="N7" i="12"/>
  <c r="N6" i="12"/>
  <c r="N5" i="12"/>
  <c r="N4" i="12"/>
  <c r="N17" i="12" s="1"/>
  <c r="N3" i="12"/>
  <c r="N2" i="12"/>
  <c r="C13" i="9"/>
  <c r="B13" i="9"/>
  <c r="C12" i="9"/>
  <c r="B12" i="9"/>
  <c r="C11" i="9"/>
  <c r="B11" i="9"/>
  <c r="C9" i="9"/>
  <c r="B9" i="9"/>
  <c r="C8" i="9"/>
  <c r="B8" i="9"/>
  <c r="C7" i="9"/>
  <c r="B7" i="9"/>
  <c r="C5" i="9"/>
  <c r="B5" i="9"/>
  <c r="C4" i="9"/>
  <c r="B4" i="9"/>
  <c r="B4" i="13" s="1"/>
  <c r="G9" i="13" s="1"/>
  <c r="C3" i="9"/>
  <c r="B3" i="9"/>
  <c r="Q3" i="13" s="1"/>
  <c r="P13" i="8"/>
  <c r="O13" i="8"/>
  <c r="C13" i="8"/>
  <c r="B13" i="8"/>
  <c r="P12" i="8"/>
  <c r="O12" i="8"/>
  <c r="C12" i="8"/>
  <c r="B12" i="8"/>
  <c r="P11" i="8"/>
  <c r="O11" i="8"/>
  <c r="C11" i="8"/>
  <c r="B11" i="8"/>
  <c r="P9" i="8"/>
  <c r="O9" i="8"/>
  <c r="C9" i="8"/>
  <c r="B9" i="8"/>
  <c r="P8" i="8"/>
  <c r="O8" i="8"/>
  <c r="C8" i="8"/>
  <c r="B8" i="8"/>
  <c r="P7" i="8"/>
  <c r="O7" i="8"/>
  <c r="C7" i="8"/>
  <c r="B7" i="8"/>
  <c r="P5" i="8"/>
  <c r="O5" i="8"/>
  <c r="C5" i="8"/>
  <c r="B5" i="8"/>
  <c r="P4" i="8"/>
  <c r="O4" i="8"/>
  <c r="C4" i="8"/>
  <c r="B4" i="8"/>
  <c r="P3" i="8"/>
  <c r="O3" i="8"/>
  <c r="C3" i="8"/>
  <c r="B3" i="8"/>
  <c r="P3" i="13" s="1"/>
  <c r="C13" i="7"/>
  <c r="C13" i="13" s="1"/>
  <c r="B13" i="7"/>
  <c r="B13" i="13" s="1"/>
  <c r="C12" i="7"/>
  <c r="C12" i="13" s="1"/>
  <c r="B12" i="7"/>
  <c r="B12" i="13" s="1"/>
  <c r="C11" i="7"/>
  <c r="C11" i="13" s="1"/>
  <c r="B11" i="7"/>
  <c r="B11" i="13" s="1"/>
  <c r="C9" i="7"/>
  <c r="C9" i="13" s="1"/>
  <c r="B9" i="7"/>
  <c r="B9" i="13" s="1"/>
  <c r="C8" i="7"/>
  <c r="C8" i="13" s="1"/>
  <c r="B8" i="7"/>
  <c r="B8" i="13" s="1"/>
  <c r="C7" i="7"/>
  <c r="C7" i="13" s="1"/>
  <c r="B7" i="7"/>
  <c r="B7" i="13" s="1"/>
  <c r="C5" i="7"/>
  <c r="H5" i="13" s="1"/>
  <c r="B5" i="7"/>
  <c r="G5" i="13" s="1"/>
  <c r="C4" i="7"/>
  <c r="C4" i="13" s="1"/>
  <c r="H9" i="13" s="1"/>
  <c r="C3" i="7"/>
  <c r="C3" i="13" s="1"/>
  <c r="B3" i="7"/>
  <c r="O3" i="13" s="1"/>
  <c r="D18" i="14" l="1"/>
  <c r="H3" i="13"/>
  <c r="G4" i="13"/>
  <c r="I4" i="13" s="1"/>
  <c r="B5" i="13"/>
  <c r="B3" i="13"/>
  <c r="H4" i="13"/>
  <c r="J4" i="13" s="1"/>
  <c r="C5" i="13"/>
  <c r="D18" i="12"/>
  <c r="G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700-000001000000}">
      <text>
        <r>
          <rPr>
            <sz val="11"/>
            <color theme="1"/>
            <rFont val="Calibri"/>
            <scheme val="minor"/>
          </rPr>
          <t>EIC leadership R&amp;D + 1 FTE fill in (MVTX completion, interface with silicon designer, maybe some generic R&amp;D)
======</t>
        </r>
      </text>
    </comment>
    <comment ref="B7" authorId="0" shapeId="0" xr:uid="{00000000-0006-0000-0700-000002000000}">
      <text>
        <r>
          <rPr>
            <sz val="11"/>
            <color theme="1"/>
            <rFont val="Calibri"/>
            <scheme val="minor"/>
          </rPr>
          <t>EIC leadership R&amp;D + 1 FTE fill in (MVTX completion, interface with silicon designer, maybe some generic R&amp;D)
======</t>
        </r>
      </text>
    </comment>
  </commentList>
</comments>
</file>

<file path=xl/sharedStrings.xml><?xml version="1.0" encoding="utf-8"?>
<sst xmlns="http://schemas.openxmlformats.org/spreadsheetml/2006/main" count="467" uniqueCount="224">
  <si>
    <t>[PROJECT]</t>
  </si>
  <si>
    <t>FTE - Staff</t>
  </si>
  <si>
    <t>FTE - PD</t>
  </si>
  <si>
    <t>Physics program summary (highlights, deliverables, etc...)</t>
  </si>
  <si>
    <t>Notes</t>
  </si>
  <si>
    <t>Current FTE</t>
  </si>
  <si>
    <t>XD: Currently both Guannan and Yue-Hang have left. So PD should be down by 2 (or 1.8). For staff, Jim is retiring this month.</t>
  </si>
  <si>
    <t>0-2 years: baseline</t>
  </si>
  <si>
    <t>BES-II high precision measurement (collider and FXT): collective flows, net-proton moments, strangeness, hypernuclei, di-electrons</t>
  </si>
  <si>
    <t>FTE Staff: 0.5 (XD) + 0.5 (NX) + 0.3 (GO) + 0.2 (PJ)</t>
  </si>
  <si>
    <t>3-5 years: baseline</t>
  </si>
  <si>
    <t>completion of BES-II analyses + publications</t>
  </si>
  <si>
    <t>6-10 years: baseline</t>
  </si>
  <si>
    <t>remaining analyses, may be shared with sPHENIX personpower depending on the status</t>
  </si>
  <si>
    <t>x</t>
  </si>
  <si>
    <t>0-2 years: expanded</t>
  </si>
  <si>
    <t>[Useful to include notes on dependences, e.g. 3-5 year plan is (is not) contingent on expanded effort in years 0-2]</t>
  </si>
  <si>
    <t>3-5 years: expanded</t>
  </si>
  <si>
    <t>6-10 years: expanded</t>
  </si>
  <si>
    <t>0-2 years: minimal</t>
  </si>
  <si>
    <t>[Useful to include notes on dependences, e.g. cuts in the 0-2 year window ensure that the 3-5 year effort will be at "minimal" level]</t>
  </si>
  <si>
    <t>3-5 years: minimal</t>
  </si>
  <si>
    <t>6-10 years: minimal</t>
  </si>
  <si>
    <t>MP: does FTE - PD includes .5FTE of Nacer? - it should presently. XD: current staff includes Yuan, while Yuan is not included in the planning in the following rows</t>
  </si>
  <si>
    <t>MVTX construction, comissioning, calibration, operation (2023-2026); start of heavy flavor physics analyses: open bottom production/collectivity, HF baryons, D/Dbar v1 for initial B-field</t>
  </si>
  <si>
    <t>FTE Staff: 0.3 (XD) + 0.2 (NX) + 0.3 (GO), if Yuan is counted, will be 1.5 FTE for Staff</t>
  </si>
  <si>
    <t>Continue on heavy flavor physics analyses (to approximatelly 2028 ?), open bottom production/collectivity, HF baryons, D/Dbar v1 for initial B-field</t>
  </si>
  <si>
    <t>finalizing the physics analyses + publications</t>
  </si>
  <si>
    <t>XD: The walkdown will depend on the sPHENIX data production/analysis process. There is a concern at current stage on the shortage of computing resource at BNL.</t>
  </si>
  <si>
    <t>FTE - Staff (notes)</t>
  </si>
  <si>
    <t>FTE - PD (notes)</t>
  </si>
  <si>
    <t>2023-203? MAPS silicon detector upgrade, physics interest: proton high moments, hypernuclei (Y-Y), dileptons.   Search for QCD CP and complete the beam energy scan program. Structure of QCD phase diagram at high baryon region.</t>
  </si>
  <si>
    <t>Seek for DOE support US-CBM program</t>
  </si>
  <si>
    <t xml:space="preserve"> </t>
  </si>
  <si>
    <t>[need to define level of DOE support needed to support at this level]</t>
  </si>
  <si>
    <t>CBM is funded by DOE as part its HI program at high baryon density region. Work on the upgrade of the pixel-tracker at CBM. Physics: (i) QCD CP; (ii) Hyper nuclei program -&gt; connect with Astro-nuclear physcics.</t>
  </si>
  <si>
    <t>1FTE and 1 PD will be needed to work on the pixel-tracker at CBM.</t>
  </si>
  <si>
    <t>1.75=0.75 (NX)+1 (XX)</t>
  </si>
  <si>
    <t>Prepare CBM for data taking. Near the end of the period, physics analysis starts.</t>
  </si>
  <si>
    <t>More effots needed for the installation and calibrtion of the tracker + physics analysis at the end of the period</t>
  </si>
  <si>
    <t>2.5=1 (NX) + 1.5 (XX)</t>
  </si>
  <si>
    <t>(1) Physics analysis starts, search for QCD CP, hypernuclei production at high baryon dnesity and 1st order phase boundary; (2) Deterctor upgrade.</t>
  </si>
  <si>
    <t>Data analysis and calibration.</t>
  </si>
  <si>
    <t>1.5=1 (NX) + 0.5 (XX)</t>
  </si>
  <si>
    <t>["Minimal" is the level below which the program may not be sufficiently interesting and/or viable to pursue. Describe losses from the baseline program if workforce set to a "minimal" level (or else explain what key parts remain)]</t>
  </si>
  <si>
    <t>There is an additional 0.7 FTE Staff (ALICE computing), 1.0 PD support from UCB</t>
  </si>
  <si>
    <t>Mateusz estimates 1.95+2.3 - need to make it add up</t>
  </si>
  <si>
    <t>finalization of ongoing analyses; first analyses of new PbPb data - jet quenching: inclusive jet properties; semi-inclusive correlations; HF jet yields; search for jet quenching in pp; high-stat vector mesons in UPCs; continued effort developing and applying ML techniques - new methodology / unconventional measurements; TDR for FoCal and ITS3; ALICE 3 R&amp;D</t>
  </si>
  <si>
    <t>Staff: 3-4.5 depending on how to count Irakli/Jeff, Nikki, Leo; Postocs: 3-5 depending on how to count Yue Shi, Alberto Collu; Named staff: Barbara, Irakli/Jeff (computing), Nikki/Leo, Mateusz, Peter, Spencer; EIC-ALICE cross-talk to be fully understood; consideration: conversion(t) of staff-&gt;NxPD</t>
  </si>
  <si>
    <t xml:space="preserve">from SC Fellow funds: 50% of Rey, Wenqing, 100% of Yue Shi in FY22; timescale for those funds to run out ~2 years. </t>
  </si>
  <si>
    <t>LHC Run 3 data: details of jet quenching - QGP transport: high stat jet substructure; HF transport coefficient - HF in jets; more exotic UPCs; stringent limits on jet quenching in small systems; contributions to construction of FoCal and ITS3; contribution to ALICE 3 R&amp;D</t>
  </si>
  <si>
    <t>- contribution to FoCal construction on the level of 1 staff 2 PDs; ITS3 is a cross-collab with EIC; partial synergies to be explored/exploitet; assuming ALICE-USA computing @ Berkeley</t>
  </si>
  <si>
    <t>FTE count includes 0.5 each for Barbara, Nikki, Spencer; all synergistic with EIC. I suggest not counting Alberto or Leo. MP: neither Alberto nor Leo were counted.</t>
  </si>
  <si>
    <t>LHC Run 3+4 data:details of jet quenching - QGP transport: high stat jet substructure; HF transport coefficient - HF in jets (including dead-cone with b-jets); quark-jet quenching with central rapidity photons;exotic UPCs; small-x saturation - photons with FoCal; jet-jet forward-central correlations; TDR/construction of ALICE 3 - slight increase</t>
  </si>
  <si>
    <t>- common R&amp;D and potentially construction elements for ALICE 3 and EIC detector - cross-correl. TBD</t>
  </si>
  <si>
    <t>instrumentation: larger leadership in FoCal and ITS3; physics: baseline contains main physics topics - more measurements / papers in reach with additional FTE - detailed list TBD; one clear expansion is more differential correlations with respect to (n-th) order event plane - event shape engeneering - etc; larger effort in machine learning techniques</t>
  </si>
  <si>
    <t>3-5 year plan is contingent on expanded effort in years 0-2 - larger contribution to R&amp;D translated to more resp. in construction;</t>
  </si>
  <si>
    <t>same as above + greater in instrumentationl; follow up on expanded involvement/lead/scope in FoCal/ITS3 construction but also ALICE 3 R&amp;D</t>
  </si>
  <si>
    <t>same as above + stronger involvement/lead/scope in ALICE 3 R&amp;D and construction; physics: lead small-x and forward-central correlations [jets/HF] with FoCal; lead HF-jet correlations and substructure measurements in central rapidity;  larger effort in machine learning techniques</t>
  </si>
  <si>
    <t>- finalize currently ongoing analyses - no planned analyses; withdraw from FoCal and/or ITS3 developments; drop one or more of: inclusive jets; correlations; HF substructure; UPCs from Run 3 data; likely no effort to spare for novel techniques (e.g.ML);</t>
  </si>
  <si>
    <t>cuts in the 0-2 year window ensure that the 3-5 year effort will be at "minimal" level; worth to note ALICE's Service Work obligations at 0.27FTE such that 3FTE is actual 2FTE for purely resarch tasks; some SW can be associated to upgrade projects with TDR</t>
  </si>
  <si>
    <t>- similar - hard choice: drop physics vs. FoCal/ITS3 - no ALICE 3 R&amp;D</t>
  </si>
  <si>
    <t>- finalization of fraction of baseline analyses from Run 3+4; no small-x physics with FoCal; no ALICE 3 developments; likely closeout of LHC program at RNC</t>
  </si>
  <si>
    <t>ALICE 3 narrative is included on the ALICE tab</t>
  </si>
  <si>
    <t>NOTE: these 2,3-5,6-10 timelines do not really fit with ALICE; ITS3/FoCal installation is 2028/9; ALICE 3 is 2035(?); expected rebalancing between projects</t>
  </si>
  <si>
    <t>More PD support would be useful</t>
  </si>
  <si>
    <t>JRA: I estimated these numbers based on the ALICE/ALICE3 narrative, keeping the totals the same</t>
  </si>
  <si>
    <t>Active short term program in nucleon form factors, nuclei (structure/pdfs); preparation for tagged nucleon/meson structure program and Moller/SoLID (at a minimal level)</t>
  </si>
  <si>
    <t>JA, ES</t>
  </si>
  <si>
    <t>Leadership in analysis of nuclear measurements, execution of tagged-DIS measurements. Participate in early Moller running</t>
  </si>
  <si>
    <t>Participation in Moller, early SoLID program; scientific leadership on PVEMC</t>
  </si>
  <si>
    <t>Expand leadersihp in studies of nuclei (new, next-gen studies to be run in years 3-8. Expanded effort towards Moller and/or SoLID.</t>
  </si>
  <si>
    <t>Probably need to know if we want a greater effort in SoLID on the ~1 year timescale (so that we are ready to define roles at that point)</t>
  </si>
  <si>
    <t>Execute on additional physics measurements, expanded efforts towards Moller and SoLID.</t>
  </si>
  <si>
    <t>Effort may be higher IF we decide to take a larger group role in SoLID (interesting physics with EIC connection, future student analysis options)</t>
  </si>
  <si>
    <t>Greater involvement in Moller and/or SoLID. Opens up option for staff/PD/GS participation in the broader SoLID program</t>
  </si>
  <si>
    <t>Effort may be higher IF we decide to take a larger group role in SoLID (interesting physics with EIC connection, student analysis options)</t>
  </si>
  <si>
    <t>Complete most ongoing analyses, execute upcoming runs. Minimal-to-no role in Moller, Minimal-to-no effort to develop future physics program.</t>
  </si>
  <si>
    <t>Support analyses of experiments from years 0-2; reduced tagged-DIS and/or Moller role</t>
  </si>
  <si>
    <t>Minimal Moller and SoLID analysis.</t>
  </si>
  <si>
    <t>FTE - Staff - breakdown</t>
  </si>
  <si>
    <t>FTE - postdoc - breakdown</t>
  </si>
  <si>
    <t>There is an additional 1.0 PD support from UCB (3.9 staff included Div. Fellow (arbitarily)</t>
  </si>
  <si>
    <r>
      <rPr>
        <sz val="11"/>
        <color theme="1"/>
        <rFont val="Calibri"/>
      </rPr>
      <t xml:space="preserve">Lead role in the </t>
    </r>
    <r>
      <rPr>
        <b/>
        <sz val="11"/>
        <color rgb="FF980000"/>
        <rFont val="Calibri"/>
      </rPr>
      <t>EIC silicon tracking/vertexing</t>
    </r>
    <r>
      <rPr>
        <sz val="11"/>
        <color theme="1"/>
        <rFont val="Calibri"/>
      </rPr>
      <t xml:space="preserve"> 3-4 year R&amp;D phase </t>
    </r>
    <r>
      <rPr>
        <b/>
        <sz val="11"/>
        <color theme="1"/>
        <rFont val="Calibri"/>
      </rPr>
      <t>+</t>
    </r>
    <r>
      <rPr>
        <sz val="11"/>
        <color theme="1"/>
        <rFont val="Calibri"/>
      </rPr>
      <t xml:space="preserve"> </t>
    </r>
    <r>
      <rPr>
        <b/>
        <sz val="11"/>
        <color rgb="FF6AA84F"/>
        <rFont val="Calibri"/>
      </rPr>
      <t>forward looking R&amp;D towards future upgrades and/or a modest additional instrumentation role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>+</t>
    </r>
    <r>
      <rPr>
        <sz val="11"/>
        <color theme="1"/>
        <rFont val="Calibri"/>
      </rPr>
      <t xml:space="preserve"> </t>
    </r>
    <r>
      <rPr>
        <b/>
        <sz val="11"/>
        <color rgb="FF0000FF"/>
        <rFont val="Calibri"/>
      </rPr>
      <t>collaboration/EIC participation</t>
    </r>
    <r>
      <rPr>
        <sz val="11"/>
        <color theme="1"/>
        <rFont val="Calibri"/>
      </rPr>
      <t xml:space="preserve"> (WG, TDR, LRP, etc.)</t>
    </r>
  </si>
  <si>
    <r>
      <rPr>
        <b/>
        <sz val="14"/>
        <color rgb="FF980000"/>
        <rFont val="Calibri"/>
      </rPr>
      <t>4</t>
    </r>
    <r>
      <rPr>
        <b/>
        <sz val="14"/>
        <color theme="1"/>
        <rFont val="Calibri"/>
      </rPr>
      <t xml:space="preserve"> + </t>
    </r>
    <r>
      <rPr>
        <b/>
        <sz val="14"/>
        <color rgb="FF6AA84F"/>
        <rFont val="Calibri"/>
      </rPr>
      <t>0.5</t>
    </r>
    <r>
      <rPr>
        <b/>
        <sz val="14"/>
        <color theme="1"/>
        <rFont val="Calibri"/>
      </rPr>
      <t xml:space="preserve"> + </t>
    </r>
    <r>
      <rPr>
        <b/>
        <sz val="14"/>
        <color rgb="FF0000FF"/>
        <rFont val="Calibri"/>
      </rPr>
      <t>1.5</t>
    </r>
  </si>
  <si>
    <t>4 + 0.5 + 2</t>
  </si>
  <si>
    <t>Lead role in the EIC silicon tracking/vertexing ~5 year construction phase following the 3-4 year R&amp;D + forward looking R&amp;D towards future ugprades and/or a modest additional instrumentation role + collaboration/EIC participation</t>
  </si>
  <si>
    <t xml:space="preserve">This assumes that EIC remains a high LRP priority and reasonably close to schedule. A lead role in construction will require a preceding lead role in R&amp;D. </t>
  </si>
  <si>
    <t>8 + 0.5 + 1.5</t>
  </si>
  <si>
    <t>6 + 0.5 + 1.5</t>
  </si>
  <si>
    <t>Lead role in the EIC silicon tracking/vertexing ~5 year construction phase following the 3-4 year R&amp;D phase</t>
  </si>
  <si>
    <t>The nature of the postdoc effort will necessarily transition during this phase, as one prepares for CD-4 and start of data taking.  The postdoc count will likely need to increase further to take on an additional day-1 instrumentation role.</t>
  </si>
  <si>
    <t>6 + 0.5 + 2</t>
  </si>
  <si>
    <t>As above, with modestly expanded roles in additional R&amp;D/instrumentation and in EIC collaboration efforts.</t>
  </si>
  <si>
    <t>4 + 1 + 2</t>
  </si>
  <si>
    <t>8 + 1 + 2</t>
  </si>
  <si>
    <t>6 + 1 + 2</t>
  </si>
  <si>
    <t>One should consider ramp-up and/or transition towards analysis efforts.</t>
  </si>
  <si>
    <t>6 + 1 + 3</t>
  </si>
  <si>
    <t>Participant role in EIC silicon tracking/vertexing 3-4 year R&amp;D phase.  Give up on other (potential) instrumentation roles.  Keep a minimal level of effort in the broader community/collaboration.</t>
  </si>
  <si>
    <t>2.5 + 0 + 1</t>
  </si>
  <si>
    <t>3 + 0 + 0</t>
  </si>
  <si>
    <t>Participant role in EIC silicon tracking/vertexing construction phase following the 3-4 year R&amp;D phase.  Give up on other (potential) instrumentation roles.  Keep a minimal level of effort in the broader community/collaboration</t>
  </si>
  <si>
    <t>3 + 0 + 1</t>
  </si>
  <si>
    <t>4 + 0 + 0</t>
  </si>
  <si>
    <t>Participant role in EIC silicon tracking/vertexing construction phase following the 3-4 year R&amp;D phase.  Give up on other (potential) instrumentation roles.  Keep a minimal level of effort in the broader community/collaboration and maintain a compromised ability to participate effectively in day-1 data taking/analysis.</t>
  </si>
  <si>
    <t>4 + 0 + 1</t>
  </si>
  <si>
    <t>EIC FTE Staff</t>
  </si>
  <si>
    <t>EIC FTE PD</t>
  </si>
  <si>
    <t>ALICE FTE Staff</t>
  </si>
  <si>
    <t>ALICE FTE PD</t>
  </si>
  <si>
    <t>Other project staff</t>
  </si>
  <si>
    <t>Other project PD</t>
  </si>
  <si>
    <t>Other FTE Staff</t>
  </si>
  <si>
    <t>Other FTE PD</t>
  </si>
  <si>
    <t>(all counted elsewhere)</t>
  </si>
  <si>
    <t xml:space="preserve">Complete MVTX project.  LBNL takes primary leadership role for EIC silicon tracker.  R&amp;D phase lead by LBNL, influences major points to meet physics goals (eRD111, eRD113).  Interface with silicon designer towards large area sensor.  </t>
  </si>
  <si>
    <t>ALICE ITS3 participation through EIC: test beam, sensor characterization, SD interface, wp leadership. Included in EIC numbers</t>
  </si>
  <si>
    <r>
      <rPr>
        <sz val="11"/>
        <color theme="1"/>
        <rFont val="Calibri"/>
      </rPr>
      <t xml:space="preserve">How to account for non-RNC funded effort? (UCB, Si consortium,...).  </t>
    </r>
    <r>
      <rPr>
        <sz val="11"/>
        <color rgb="FF0000FF"/>
        <rFont val="Calibri"/>
      </rPr>
      <t>NA:  Need to work with Barbara for UCB numbers.  Numbers are for Berkeley (UCB &amp; RNC) effort only.  There will be additional effort from the EICSC.</t>
    </r>
  </si>
  <si>
    <t>EIC R&amp;D wraps up (all previous), small overlap before construction begins.  Complete construction on ALICE ITS3 - LBNL participates through WPs.  Construction of ALICE FOCAL &amp; work on ALICE 3 silicon R&amp;D.  Generic R&amp;D</t>
  </si>
  <si>
    <r>
      <rPr>
        <sz val="11"/>
        <color theme="1"/>
        <rFont val="Calibri"/>
      </rPr>
      <t xml:space="preserve">Need to identify double counting with EIC, ALICE,...  </t>
    </r>
    <r>
      <rPr>
        <sz val="11"/>
        <color rgb="FF0000FF"/>
        <rFont val="Calibri"/>
      </rPr>
      <t>NA:  numbers are now broken down by project</t>
    </r>
  </si>
  <si>
    <t>LBNL leader in EIC Silicon tracker construction.  Includes main construction, subsystem design/construction, technical leadership, WP leadership, topical leadership.  ALICE 3 preparation and construction.  Generic R&amp;D</t>
  </si>
  <si>
    <t xml:space="preserve">Quick ramp up (~6 mo - 1 year) from R&amp;D effort to construction effort for EIC.  </t>
  </si>
  <si>
    <r>
      <rPr>
        <sz val="11"/>
        <color theme="1"/>
        <rFont val="Calibri"/>
      </rPr>
      <t xml:space="preserve">Verify that all numbers are FTE, not # of people.  </t>
    </r>
    <r>
      <rPr>
        <sz val="11"/>
        <color rgb="FF0000FF"/>
        <rFont val="Calibri"/>
      </rPr>
      <t>NA: They are all FTE</t>
    </r>
  </si>
  <si>
    <t>More effort on generic R&amp;D.  Earlier effort on ALICE 3 and/or join ITS3 as ALICE members, rather than through EICSC</t>
  </si>
  <si>
    <r>
      <rPr>
        <sz val="11"/>
        <color theme="1"/>
        <rFont val="Calibri"/>
      </rPr>
      <t xml:space="preserve">Impact of 2/5/10 year cutoffs vs natural transitions for the projects.  </t>
    </r>
    <r>
      <rPr>
        <sz val="11"/>
        <color rgb="FF0000FF"/>
        <rFont val="Calibri"/>
      </rPr>
      <t>NA:  The 5 year cutoff is already a natural transition (when EIC R&amp;D ends and construction begins).  That is why there is a significant increase in FTE between 3-5 &amp; 6-10, the ramp up is quick.</t>
    </r>
  </si>
  <si>
    <t>More effort on generic R&amp;D.  ALICE ITS3 members.  Larger effort in ALICE 3</t>
  </si>
  <si>
    <t xml:space="preserve">Larger effort in ALICE 3 (take sizeable piece of construction).  </t>
  </si>
  <si>
    <t>Sizeable construction piece of ALICE 3 dependent on explanded effort in years 3-5</t>
  </si>
  <si>
    <t>EIC silicon tracker R&amp;D participation.  No independent intellectual work.  No participation in silicon design.  Lose vital leadership in ensuring LBNL physics goals are met</t>
  </si>
  <si>
    <t>Magenta numbers are staffing "beyond" what is in EIC and ALICE, and so added to totals at end.  These efforts include generic R&amp;D for developing and keeping the group's technological edge</t>
  </si>
  <si>
    <t xml:space="preserve">EIC R&amp;D complete, detector design/construction lead by another institution.  No effort in ALICE 3 R&amp;D </t>
  </si>
  <si>
    <t>Should some of the "other" be removed, e.g. if supported by LDRD, generic R&amp;D, etc...</t>
  </si>
  <si>
    <t>EIC silicon tracker construction participation.  Construction dictated by another institution.  No meaningful participation in ALICE 3</t>
  </si>
  <si>
    <t>FTE - Staff (non-project)</t>
  </si>
  <si>
    <t>FTE - PD (non-project)</t>
  </si>
  <si>
    <t>TOTAL FTE - Staff</t>
  </si>
  <si>
    <t>TOTAL FTE - PD</t>
  </si>
  <si>
    <t>Irakli is 0.3 under ALICE, 0.7 outside (ALICE) support</t>
  </si>
  <si>
    <t>ALICE-USA:  Continue to grow and operate Tier-2 (T2) facilities and deploy US-based ALICE Analysis Facility in addition to US T2 sites.
Continue local R&amp;D effort to exploit non-pledged resources for ALICE; Maintain Java-based ALICE middleware; Maintain support on NERSC Cori and expand to Perlmutter.
STAR: Support ongoing embedding campaigns. Update workflow: Cori → Perlmutter. New tools: data transfer &amp; authorization. Deploy data reconstruction workflow.
EIC: Follow and provide feedback to ongoing EIC discussions/decisions on single software stack.</t>
  </si>
  <si>
    <t>0.5 FTE could be a PD or a PS</t>
  </si>
  <si>
    <t>Extend access to unique resources at NERSC.
Data analysis and processing evolution into GPU/ML/AI.
Support evolution of the computing systems along with LHC-HL Era tools from HEP Software foundation and new paradigms in distributed computing.
Prepare for the next exascale supercomputer - NERSC-10, successor to Perlmutter.</t>
  </si>
  <si>
    <t>Rediness to support EIC and ALICE3 computing needs based on the new concepts available as a result of their computing CDRs the development concepts and tools that will stem from planning for the LHC-HL era. 
Plan for hosting and supporting EIC computing facility at LBNL</t>
  </si>
  <si>
    <t>[on top of baseline]
RNC @ NERSC &amp; LBNL-ITD: Evaluate data store on EOS/XRootD (ITD) accessibility from NERSC; Evaluate investing in the ITD CONDO model.
Active involvement in EIC decisions in single software stack with particular emphasis on distributed computing model.</t>
  </si>
  <si>
    <t>1 FTE could be a PD or a PS</t>
  </si>
  <si>
    <t>[on top of baseline] 
Dedicated effort towards invlvement in AI/ML/GPU work within the group's ALICE efforts.
Deeper involvement in EIC software and computing model develpment.</t>
  </si>
  <si>
    <t>[on top of baseline] 
Deploye EIC computing facility at LBNL as fitting with the EIC computing model</t>
  </si>
  <si>
    <t>ALICE-USA: maintain T2 facilities. Minimal maintainance of JAliEn middlware. Tansition from Cori to Perlmutter.
STAR: Support ongoing embedding campaigns. Update workflow: Cori → Perlmutter. New tools: data transfer &amp; authorization. Deploy data reconstruction workflow.
EIC: support group computing needs at the NERSC cluster.</t>
  </si>
  <si>
    <t>Extend access to unique resources at NERSC.
Support groups needs for data analysis and processing evolution into GPU/ML/AI/new tools.
Prepare for the next exascale supercomputer - NERSC-10</t>
  </si>
  <si>
    <t>Support of group computing needs for ALICE3 and EIC experiments.</t>
  </si>
  <si>
    <t>["Baseline" corresponds to what was presented in the slides. Add a brief summary of the expected physics/outcomes assumed based on the baseline FTEs. ]</t>
  </si>
  <si>
    <t>[Useful to include names *if* the effort of specific people was assumed.]</t>
  </si>
  <si>
    <t>[EXPANDED program includes HIGH PRIORITY additions to the baseline program that might be important/intersting enough to shift effort here from other parts of the RNC program. Add a brief statement on the added physics/benefits.]</t>
  </si>
  <si>
    <t>conducting HF simulation studies utilizing MAPS-based tracker for HF measurements at EIC, charm F2, gluon nPDF, charm baryons, gluon DG, gluon TMDs, CNM, new observables/simulation studies</t>
  </si>
  <si>
    <t>Not included in totals; assumed to be part of the EIC collaboration involvements.</t>
  </si>
  <si>
    <t>STAR</t>
  </si>
  <si>
    <t>sPHENIX</t>
  </si>
  <si>
    <t>CBM</t>
  </si>
  <si>
    <t>ALICE</t>
  </si>
  <si>
    <t>ALICE3</t>
  </si>
  <si>
    <t>JLab</t>
  </si>
  <si>
    <t>EIC</t>
  </si>
  <si>
    <t>Instrumentation</t>
  </si>
  <si>
    <t>Computing</t>
  </si>
  <si>
    <t>other</t>
  </si>
  <si>
    <t>Outside support</t>
  </si>
  <si>
    <t>Total per person</t>
  </si>
  <si>
    <t>Xin</t>
  </si>
  <si>
    <t>Barbara</t>
  </si>
  <si>
    <t>Peter</t>
  </si>
  <si>
    <t>Spencer</t>
  </si>
  <si>
    <t>Yuan</t>
  </si>
  <si>
    <t>Grazyna</t>
  </si>
  <si>
    <t>Mateusz</t>
  </si>
  <si>
    <t>Jim</t>
  </si>
  <si>
    <t>Jim is retiring at end of June</t>
  </si>
  <si>
    <t>Nu</t>
  </si>
  <si>
    <t>Nikki</t>
  </si>
  <si>
    <t>Irakli</t>
  </si>
  <si>
    <t>0.3 STAR/EIC (RNC support), 0.7 outside (ALICE) support</t>
  </si>
  <si>
    <t>Ernst</t>
  </si>
  <si>
    <t>John</t>
  </si>
  <si>
    <t>Yue Shi</t>
  </si>
  <si>
    <t>Include some of this as 'expected' contribution? - No</t>
  </si>
  <si>
    <t>(Div. Fellow)</t>
  </si>
  <si>
    <t>How this unidentified "divisional fellow" to make their promotion case in ~5 years on full time EIC effort?</t>
  </si>
  <si>
    <t>Nacer</t>
  </si>
  <si>
    <t>Yuanjing Ji</t>
  </si>
  <si>
    <t>Ho-San</t>
  </si>
  <si>
    <t>Yue-Hang</t>
  </si>
  <si>
    <t>Yue-Hang has left RNC</t>
  </si>
  <si>
    <t>Peng</t>
  </si>
  <si>
    <t>Yu Hu</t>
  </si>
  <si>
    <t>Guannan</t>
  </si>
  <si>
    <t>Guannan has left RNC</t>
  </si>
  <si>
    <t>James</t>
  </si>
  <si>
    <t>Raymond</t>
  </si>
  <si>
    <t>Rey</t>
  </si>
  <si>
    <t>UCB: 50/50 ALICE and EIC</t>
  </si>
  <si>
    <t>Wenqing</t>
  </si>
  <si>
    <t>Shujie</t>
  </si>
  <si>
    <t>Tyler</t>
  </si>
  <si>
    <t>Baseline w/o CBM, ALICE3 (-1, -2 w/o FoCal)</t>
  </si>
  <si>
    <t>0.8 staff FTE currently listed as "other" (admin or other physics) --&gt; 12.8 total</t>
  </si>
  <si>
    <t>For instrumentation, I am using columns K&amp;L ("other" FTE) to avoid double counting ALICE and EIC effort</t>
  </si>
  <si>
    <t>Assuming that 0.8+0.0 FTE staff from computing are included in various projects</t>
  </si>
  <si>
    <t>BASELINE FTEs WITHOUT CBM AND ALICE3</t>
  </si>
  <si>
    <t>Not including FTEs from "EIC-HF" - these are considered as contributing to the EIC collaboration/participation numbers</t>
  </si>
  <si>
    <t>JRA: these notes are out of date</t>
  </si>
  <si>
    <t>Non-RNC guess?</t>
  </si>
  <si>
    <t>Status</t>
  </si>
  <si>
    <t>CURRENT EFFORT</t>
  </si>
  <si>
    <t>0-2 year baseline is 1.8 + 7.8 FTE over</t>
  </si>
  <si>
    <t>0 + 2</t>
  </si>
  <si>
    <t>Doable if we can trim few PDs?</t>
  </si>
  <si>
    <t>3-5 year baseline is 5.2 + 8.5 FTE over</t>
  </si>
  <si>
    <t>?</t>
  </si>
  <si>
    <t>Have to assume that SOME but not all new projects go forward, still need to trim</t>
  </si>
  <si>
    <t>6-10 year baseline is 5.3 + 8.7 FTE over</t>
  </si>
  <si>
    <t>Staff + Postdoc</t>
  </si>
  <si>
    <t>Reduction</t>
  </si>
  <si>
    <t>Difference</t>
  </si>
  <si>
    <t>CE Adjusted</t>
  </si>
  <si>
    <t>Planning in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</si>
</sst>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scheme val="minor"/>
    </font>
    <font>
      <b/>
      <sz val="14"/>
      <color theme="1"/>
      <name val="Calibri"/>
    </font>
    <font>
      <b/>
      <sz val="12"/>
      <color rgb="FF70AD47"/>
      <name val="Calibri"/>
    </font>
    <font>
      <b/>
      <sz val="12"/>
      <color rgb="FFFF0000"/>
      <name val="Calibri"/>
    </font>
    <font>
      <sz val="11"/>
      <color theme="1"/>
      <name val="Calibri"/>
    </font>
    <font>
      <b/>
      <sz val="14"/>
      <color rgb="FFFF00FF"/>
      <name val="Calibri"/>
    </font>
    <font>
      <b/>
      <sz val="14"/>
      <color rgb="FFFF0000"/>
      <name val="Calibri"/>
    </font>
    <font>
      <sz val="11"/>
      <color rgb="FFFF0000"/>
      <name val="Calibri"/>
    </font>
    <font>
      <b/>
      <sz val="12"/>
      <color rgb="FFFF0000"/>
      <name val="&quot;Times Roman&quot;"/>
    </font>
    <font>
      <b/>
      <sz val="14"/>
      <color rgb="FF000000"/>
      <name val="Calibri"/>
    </font>
    <font>
      <b/>
      <sz val="11"/>
      <color rgb="FF70AD47"/>
      <name val="Calibri"/>
    </font>
    <font>
      <sz val="11"/>
      <color rgb="FF000000"/>
      <name val="Calibri"/>
    </font>
    <font>
      <sz val="11"/>
      <color rgb="FFFF00FF"/>
      <name val="Calibri"/>
    </font>
    <font>
      <sz val="11"/>
      <color theme="1"/>
      <name val="Calibri"/>
      <scheme val="minor"/>
    </font>
    <font>
      <b/>
      <sz val="11"/>
      <color rgb="FFFF00FF"/>
      <name val="Calibri"/>
    </font>
    <font>
      <b/>
      <sz val="11"/>
      <color theme="1"/>
      <name val="Calibri"/>
      <scheme val="minor"/>
    </font>
    <font>
      <b/>
      <sz val="14"/>
      <color rgb="FF0000FF"/>
      <name val="Calibri"/>
    </font>
    <font>
      <b/>
      <sz val="11"/>
      <color rgb="FFC00000"/>
      <name val="Calibri"/>
    </font>
    <font>
      <b/>
      <sz val="14"/>
      <color theme="9"/>
      <name val="Calibri"/>
    </font>
    <font>
      <b/>
      <sz val="12"/>
      <color rgb="FF000000"/>
      <name val="Calibri"/>
      <scheme val="minor"/>
    </font>
    <font>
      <sz val="11"/>
      <color rgb="FF65B045"/>
      <name val="Inconsolata"/>
    </font>
    <font>
      <b/>
      <sz val="11"/>
      <color rgb="FF9900FF"/>
      <name val="Inconsolata"/>
    </font>
    <font>
      <sz val="11"/>
      <color rgb="FF9900FF"/>
      <name val="Calibri"/>
    </font>
    <font>
      <sz val="11"/>
      <color rgb="FF999999"/>
      <name val="Inconsolata"/>
    </font>
    <font>
      <sz val="11"/>
      <color rgb="FF999999"/>
      <name val="Calibri"/>
    </font>
    <font>
      <sz val="11"/>
      <color rgb="FF999999"/>
      <name val="Calibri"/>
      <scheme val="minor"/>
    </font>
    <font>
      <b/>
      <sz val="11"/>
      <color rgb="FF980000"/>
      <name val="Calibri"/>
    </font>
    <font>
      <b/>
      <sz val="11"/>
      <color theme="1"/>
      <name val="Calibri"/>
    </font>
    <font>
      <b/>
      <sz val="11"/>
      <color rgb="FF6AA84F"/>
      <name val="Calibri"/>
    </font>
    <font>
      <b/>
      <sz val="11"/>
      <color rgb="FF0000FF"/>
      <name val="Calibri"/>
    </font>
    <font>
      <b/>
      <sz val="14"/>
      <color rgb="FF980000"/>
      <name val="Calibri"/>
    </font>
    <font>
      <b/>
      <sz val="14"/>
      <color rgb="FF6AA84F"/>
      <name val="Calibri"/>
    </font>
    <font>
      <sz val="11"/>
      <color rgb="FF0000FF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D9E1F2"/>
        <bgColor rgb="FFD9E1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2EFDA"/>
        <bgColor rgb="FFE2EFDA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9" fillId="5" borderId="0" xfId="0" applyFont="1" applyFill="1" applyAlignment="1">
      <alignment vertical="center" wrapText="1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vertical="center"/>
    </xf>
    <xf numFmtId="0" fontId="2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top" wrapText="1"/>
    </xf>
    <xf numFmtId="0" fontId="9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7" fillId="3" borderId="0" xfId="0" applyFont="1" applyFill="1" applyAlignment="1">
      <alignment vertical="top" wrapText="1"/>
    </xf>
    <xf numFmtId="0" fontId="14" fillId="0" borderId="0" xfId="0" applyFont="1" applyAlignment="1">
      <alignment vertical="top" wrapText="1"/>
    </xf>
    <xf numFmtId="0" fontId="4" fillId="4" borderId="1" xfId="0" applyFont="1" applyFill="1" applyBorder="1"/>
    <xf numFmtId="0" fontId="1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7" borderId="0" xfId="0" applyFont="1" applyFill="1" applyAlignment="1">
      <alignment wrapText="1"/>
    </xf>
    <xf numFmtId="0" fontId="1" fillId="4" borderId="0" xfId="0" applyFont="1" applyFill="1" applyAlignment="1">
      <alignment vertical="top" wrapText="1"/>
    </xf>
    <xf numFmtId="0" fontId="4" fillId="4" borderId="0" xfId="0" applyFont="1" applyFill="1"/>
    <xf numFmtId="0" fontId="4" fillId="4" borderId="0" xfId="0" applyFont="1" applyFill="1" applyAlignment="1">
      <alignment vertical="top"/>
    </xf>
    <xf numFmtId="0" fontId="1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 applyAlignment="1">
      <alignment vertical="top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1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8" borderId="0" xfId="0" applyFont="1" applyFill="1" applyAlignment="1"/>
    <xf numFmtId="0" fontId="11" fillId="8" borderId="0" xfId="0" applyFont="1" applyFill="1" applyAlignment="1">
      <alignment horizontal="right"/>
    </xf>
    <xf numFmtId="0" fontId="11" fillId="6" borderId="0" xfId="0" applyFont="1" applyFill="1" applyAlignment="1"/>
    <xf numFmtId="0" fontId="11" fillId="6" borderId="0" xfId="0" applyFont="1" applyFill="1" applyAlignment="1">
      <alignment horizontal="right"/>
    </xf>
    <xf numFmtId="0" fontId="11" fillId="9" borderId="0" xfId="0" applyFont="1" applyFill="1" applyAlignment="1"/>
    <xf numFmtId="0" fontId="11" fillId="9" borderId="0" xfId="0" applyFont="1" applyFill="1" applyAlignment="1">
      <alignment horizontal="right"/>
    </xf>
    <xf numFmtId="0" fontId="11" fillId="10" borderId="0" xfId="0" applyFont="1" applyFill="1" applyAlignment="1">
      <alignment horizontal="right"/>
    </xf>
    <xf numFmtId="0" fontId="17" fillId="3" borderId="0" xfId="0" applyFont="1" applyFill="1" applyAlignment="1">
      <alignment horizontal="right"/>
    </xf>
    <xf numFmtId="0" fontId="11" fillId="10" borderId="0" xfId="0" applyFont="1" applyFill="1" applyAlignment="1"/>
    <xf numFmtId="0" fontId="18" fillId="0" borderId="0" xfId="0" applyFont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0" fillId="7" borderId="0" xfId="0" applyFont="1" applyFill="1"/>
    <xf numFmtId="0" fontId="21" fillId="7" borderId="0" xfId="0" applyFont="1" applyFill="1"/>
    <xf numFmtId="0" fontId="22" fillId="11" borderId="1" xfId="0" applyFont="1" applyFill="1" applyBorder="1" applyAlignment="1"/>
    <xf numFmtId="0" fontId="4" fillId="4" borderId="1" xfId="0" applyFont="1" applyFill="1" applyBorder="1" applyAlignment="1">
      <alignment vertical="top"/>
    </xf>
    <xf numFmtId="0" fontId="13" fillId="4" borderId="0" xfId="0" applyFont="1" applyFill="1"/>
    <xf numFmtId="0" fontId="23" fillId="7" borderId="0" xfId="0" applyFont="1" applyFill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5" fillId="0" borderId="0" xfId="0" applyFont="1" applyAlignment="1"/>
    <xf numFmtId="0" fontId="14" fillId="0" borderId="0" xfId="0" applyFont="1" applyAlignment="1">
      <alignment horizontal="left" wrapText="1"/>
    </xf>
    <xf numFmtId="0" fontId="0" fillId="0" borderId="0" xfId="0" applyFont="1" applyAlignment="1"/>
    <xf numFmtId="0" fontId="11" fillId="0" borderId="0" xfId="0" applyFont="1" applyAlignment="1"/>
    <xf numFmtId="0" fontId="0" fillId="12" borderId="0" xfId="0" applyFont="1" applyFill="1" applyAlignment="1"/>
    <xf numFmtId="0" fontId="0" fillId="0" borderId="0" xfId="0" applyFont="1" applyFill="1" applyAlignment="1"/>
    <xf numFmtId="0" fontId="0" fillId="1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2.6</v>
      </c>
      <c r="C2" s="5">
        <v>3.3</v>
      </c>
      <c r="D2" s="6"/>
      <c r="F2" s="7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0">
        <v>1.5</v>
      </c>
      <c r="C3" s="10">
        <v>2</v>
      </c>
      <c r="D3" s="11" t="s">
        <v>8</v>
      </c>
      <c r="E3" s="8"/>
      <c r="F3" s="11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2">
        <v>0.3</v>
      </c>
      <c r="C4" s="12">
        <v>0.25</v>
      </c>
      <c r="D4" s="11" t="s">
        <v>11</v>
      </c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2">
        <v>0</v>
      </c>
      <c r="C5" s="12">
        <v>0</v>
      </c>
      <c r="D5" s="11" t="s">
        <v>13</v>
      </c>
      <c r="E5" s="8"/>
      <c r="F5" s="6"/>
      <c r="G5" s="13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5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0">
        <v>1.5</v>
      </c>
      <c r="C7" s="10">
        <v>2</v>
      </c>
      <c r="D7" s="6"/>
      <c r="E7" s="8"/>
      <c r="F7" s="6" t="s">
        <v>16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0">
        <v>0.6</v>
      </c>
      <c r="C8" s="10">
        <v>0.5</v>
      </c>
      <c r="D8" s="6"/>
      <c r="E8" s="8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0">
        <v>0.3</v>
      </c>
      <c r="C9" s="10">
        <v>0.3</v>
      </c>
      <c r="D9" s="6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0">
        <v>0</v>
      </c>
      <c r="C11" s="10">
        <v>0</v>
      </c>
      <c r="D11" s="6"/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0">
        <v>0</v>
      </c>
      <c r="C12" s="10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0">
        <v>0</v>
      </c>
      <c r="C13" s="10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1.4</v>
      </c>
      <c r="C2" s="4">
        <v>1.3</v>
      </c>
      <c r="D2" s="6"/>
      <c r="F2" s="7" t="s">
        <v>23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0">
        <v>0.8</v>
      </c>
      <c r="C3" s="10">
        <v>1.5</v>
      </c>
      <c r="D3" s="11" t="s">
        <v>24</v>
      </c>
      <c r="E3" s="8"/>
      <c r="F3" s="11" t="s">
        <v>25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0">
        <v>1.5</v>
      </c>
      <c r="C4" s="10">
        <v>2.5</v>
      </c>
      <c r="D4" s="11" t="s">
        <v>26</v>
      </c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2">
        <v>0.6</v>
      </c>
      <c r="C5" s="12">
        <v>0.75</v>
      </c>
      <c r="D5" s="11" t="s">
        <v>27</v>
      </c>
      <c r="E5" s="8"/>
      <c r="F5" s="11" t="s">
        <v>28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0">
        <v>0.8</v>
      </c>
      <c r="C7" s="10">
        <v>1.5</v>
      </c>
      <c r="D7" s="6"/>
      <c r="E7" s="8"/>
      <c r="F7" s="6" t="s">
        <v>16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0">
        <v>1.5</v>
      </c>
      <c r="C8" s="10">
        <v>2.5</v>
      </c>
      <c r="D8" s="6"/>
      <c r="E8" s="8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0">
        <v>1.2</v>
      </c>
      <c r="C9" s="10">
        <v>1.5</v>
      </c>
      <c r="D9" s="6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9">
        <v>0</v>
      </c>
      <c r="C11" s="19">
        <v>0</v>
      </c>
      <c r="D11" s="6"/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9">
        <v>0</v>
      </c>
      <c r="C12" s="19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9">
        <v>0</v>
      </c>
      <c r="C13" s="19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51" customWidth="1"/>
    <col min="7" max="7" width="15.6640625" customWidth="1"/>
    <col min="8" max="8" width="20.1640625" customWidth="1"/>
    <col min="9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20" t="s">
        <v>29</v>
      </c>
      <c r="H1" s="20" t="s">
        <v>30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21">
        <v>0.3</v>
      </c>
      <c r="C2" s="4">
        <v>0</v>
      </c>
      <c r="D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22">
        <v>0.3</v>
      </c>
      <c r="C3" s="12">
        <v>0</v>
      </c>
      <c r="D3" s="11" t="s">
        <v>31</v>
      </c>
      <c r="E3" s="8"/>
      <c r="F3" s="11" t="s">
        <v>32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23">
        <v>0.6</v>
      </c>
      <c r="C4" s="10">
        <v>0.5</v>
      </c>
      <c r="D4" s="6"/>
      <c r="E4" s="13" t="s">
        <v>33</v>
      </c>
      <c r="F4" s="11" t="s">
        <v>34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23">
        <v>0.9</v>
      </c>
      <c r="C5" s="12">
        <v>1</v>
      </c>
      <c r="D5" s="6"/>
      <c r="E5" s="8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24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58.5" customHeight="1">
      <c r="A7" s="9" t="s">
        <v>15</v>
      </c>
      <c r="B7" s="25">
        <v>1.75</v>
      </c>
      <c r="C7" s="26">
        <v>1</v>
      </c>
      <c r="D7" s="27" t="s">
        <v>35</v>
      </c>
      <c r="E7" s="28"/>
      <c r="F7" s="27" t="s">
        <v>36</v>
      </c>
      <c r="G7" s="29" t="s">
        <v>37</v>
      </c>
      <c r="H7" s="26">
        <v>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25">
        <v>2.5</v>
      </c>
      <c r="C8" s="26">
        <v>2</v>
      </c>
      <c r="D8" s="30" t="s">
        <v>38</v>
      </c>
      <c r="E8" s="8"/>
      <c r="F8" s="30" t="s">
        <v>39</v>
      </c>
      <c r="G8" s="29" t="s">
        <v>40</v>
      </c>
      <c r="H8" s="26">
        <v>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25">
        <v>1.5</v>
      </c>
      <c r="C9" s="26">
        <v>2</v>
      </c>
      <c r="D9" s="30" t="s">
        <v>41</v>
      </c>
      <c r="E9" s="8"/>
      <c r="F9" s="30" t="s">
        <v>42</v>
      </c>
      <c r="G9" s="29" t="s">
        <v>43</v>
      </c>
      <c r="H9" s="26">
        <v>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24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31">
        <v>0</v>
      </c>
      <c r="C11" s="19">
        <v>0</v>
      </c>
      <c r="D11" s="6" t="s">
        <v>44</v>
      </c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31">
        <v>0</v>
      </c>
      <c r="C12" s="19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31">
        <v>0</v>
      </c>
      <c r="C13" s="19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31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31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31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31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31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31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31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31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31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31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31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31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31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31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31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31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31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31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31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31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31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31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31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31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31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31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31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31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31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31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31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31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31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31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31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31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31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31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31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31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31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31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31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31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31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31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31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31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31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31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31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31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31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31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31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31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31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31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31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31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31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31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31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31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31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31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31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31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31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31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31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31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31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31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31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31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31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31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31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31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31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31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31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31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31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31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31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31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31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31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31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31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31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31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31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31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31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31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31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31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31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31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31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31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31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31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31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31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31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31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31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31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31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31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31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31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31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31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31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31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31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31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31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31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31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31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31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31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31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31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31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31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31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31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31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31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31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31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31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31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31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31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31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31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31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31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31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31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31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31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31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31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31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31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31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31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31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31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31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31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31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31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31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31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31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31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31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31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31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31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31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31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31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31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31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31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31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31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31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31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31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31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31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31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31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31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31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31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31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31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31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31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31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31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31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31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31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31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31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31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31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31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31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31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31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31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31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31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31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31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31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31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31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31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31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31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31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31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31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31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31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31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31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31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31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31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31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31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31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31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31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31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31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31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31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31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31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31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31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31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31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31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31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31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31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31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31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31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31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31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31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31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31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31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31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31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31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31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31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31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31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31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31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31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31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31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31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31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31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31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31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31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31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31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31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31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31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31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31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31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31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31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31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31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31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31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31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31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31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31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31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31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31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31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31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31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31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31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31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31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31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31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31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31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31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31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31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31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31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31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31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31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31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31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31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31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31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31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31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31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31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31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31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31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31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31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31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31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31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31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31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31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31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31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31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31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31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31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31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31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31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31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31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31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31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31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31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31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31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31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31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31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31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31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31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31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31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31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31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31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31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31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31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31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31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31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31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31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31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31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31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31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31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31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31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31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31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31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31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31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31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31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31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31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31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31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31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31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31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31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31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31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31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31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31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31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31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31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31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31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31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31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31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31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31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31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31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31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31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31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31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31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31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31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31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31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31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31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31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31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31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31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31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31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31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31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31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31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31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31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31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31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31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31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31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31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31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31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31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31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31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31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31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31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31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31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31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31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31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31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31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31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31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31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31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31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31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31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31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31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31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31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31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31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31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31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31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31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31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31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31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31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31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31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31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31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31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31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31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31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31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31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31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31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31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31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31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31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31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31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31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31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31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31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31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31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31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31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31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31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31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31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31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31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31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31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31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31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31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31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31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31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31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31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31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31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31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31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31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31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31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31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31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31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31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31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31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31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31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31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31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31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31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31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31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31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31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31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31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31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31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31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31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31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31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31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31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31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31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31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31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31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31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31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31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31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31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31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31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31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31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31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31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31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31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31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31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31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31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31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31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31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31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31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31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31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31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31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31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31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31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31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31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31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31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31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31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31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31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31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31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31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31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31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31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31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31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31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31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31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31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31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31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31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31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31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31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31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31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31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31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31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31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31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31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31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31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31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31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31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31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31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31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31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31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31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31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31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31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31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31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31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31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31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31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31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31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31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31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31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31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31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31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31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31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31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31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31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31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31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31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31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31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31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31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31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31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31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31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31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31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31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31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31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31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31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31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31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31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31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31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31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31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31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31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31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31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31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31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31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31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31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31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31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31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31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31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31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31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31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31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31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31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31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31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31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31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31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31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31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31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31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31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31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31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31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31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31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31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31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31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31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31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31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31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31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31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31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31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31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31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31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31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31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31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31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31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31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31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31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31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31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31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31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31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31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31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31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31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31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31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31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31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31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31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31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31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31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31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31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31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31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31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31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31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31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31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31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31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31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31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31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31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31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31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31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31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31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31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31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31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31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31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31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31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31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31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31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31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31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31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31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31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31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31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31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31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31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31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31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31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31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31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31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31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31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31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31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31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31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31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31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31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31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31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31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31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31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31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31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31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31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31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31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31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31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31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31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31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31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31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31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31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31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31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31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31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31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31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31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31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31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31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31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31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31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31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31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31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31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31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31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31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31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31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31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31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31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31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31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31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31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31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31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31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31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31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31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31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31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31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31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31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31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31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31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31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31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31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31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31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31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31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31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31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31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31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31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31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31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31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31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31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31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31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31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31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31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31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31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31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31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31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31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31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31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31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31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31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31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31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31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31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31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31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31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31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31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31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31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31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31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31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31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31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31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31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31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31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31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31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31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31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31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31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31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31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31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31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31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31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31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31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31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31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31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31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31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31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31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31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31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31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31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31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31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31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31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31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31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31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31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31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31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31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31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31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31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31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31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31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31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31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31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31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31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31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31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31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31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31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31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31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31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31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31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31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31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31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31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31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31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31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31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31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55.1640625" customWidth="1"/>
    <col min="7" max="7" width="54.1640625" customWidth="1"/>
    <col min="8" max="26" width="8.6640625" customWidth="1"/>
  </cols>
  <sheetData>
    <row r="1" spans="1:26" ht="20">
      <c r="A1" s="32" t="s">
        <v>0</v>
      </c>
      <c r="B1" s="33" t="s">
        <v>1</v>
      </c>
      <c r="C1" s="33" t="s">
        <v>2</v>
      </c>
      <c r="D1" s="32" t="s">
        <v>3</v>
      </c>
      <c r="E1" s="34"/>
      <c r="F1" s="3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5" t="s">
        <v>5</v>
      </c>
      <c r="B2" s="4">
        <v>2.7</v>
      </c>
      <c r="C2" s="4">
        <v>1.7</v>
      </c>
      <c r="D2" s="36" t="s">
        <v>45</v>
      </c>
      <c r="F2" s="6"/>
      <c r="G2" s="11" t="s">
        <v>46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80">
      <c r="A3" s="37" t="s">
        <v>7</v>
      </c>
      <c r="B3" s="38">
        <v>3.5</v>
      </c>
      <c r="C3" s="38">
        <v>4.5</v>
      </c>
      <c r="D3" s="39" t="s">
        <v>47</v>
      </c>
      <c r="E3" s="40"/>
      <c r="F3" s="39" t="s">
        <v>48</v>
      </c>
      <c r="G3" s="41" t="s">
        <v>49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64">
      <c r="A4" s="37" t="s">
        <v>10</v>
      </c>
      <c r="B4" s="38">
        <v>3.5</v>
      </c>
      <c r="C4" s="38">
        <v>4</v>
      </c>
      <c r="D4" s="39" t="s">
        <v>50</v>
      </c>
      <c r="E4" s="40"/>
      <c r="F4" s="39" t="s">
        <v>51</v>
      </c>
      <c r="G4" s="41" t="s">
        <v>52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4">
      <c r="A5" s="37" t="s">
        <v>12</v>
      </c>
      <c r="B5" s="38">
        <v>3.5</v>
      </c>
      <c r="C5" s="38">
        <v>4</v>
      </c>
      <c r="D5" s="39" t="s">
        <v>53</v>
      </c>
      <c r="E5" s="40"/>
      <c r="F5" s="39" t="s">
        <v>54</v>
      </c>
      <c r="G5" s="6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9">
      <c r="A6" s="42"/>
      <c r="B6" s="43"/>
      <c r="C6" s="43"/>
      <c r="D6" s="44"/>
      <c r="E6" s="45"/>
      <c r="F6" s="44"/>
      <c r="G6" s="1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64">
      <c r="A7" s="37" t="s">
        <v>15</v>
      </c>
      <c r="B7" s="38">
        <v>4</v>
      </c>
      <c r="C7" s="38">
        <v>7</v>
      </c>
      <c r="D7" s="46" t="s">
        <v>55</v>
      </c>
      <c r="E7" s="40"/>
      <c r="F7" s="39" t="s">
        <v>56</v>
      </c>
      <c r="G7" s="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0">
      <c r="A8" s="37" t="s">
        <v>17</v>
      </c>
      <c r="B8" s="38">
        <v>4.5</v>
      </c>
      <c r="C8" s="38">
        <v>6</v>
      </c>
      <c r="D8" s="39" t="s">
        <v>57</v>
      </c>
      <c r="E8" s="40"/>
      <c r="F8" s="39" t="s">
        <v>54</v>
      </c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4">
      <c r="A9" s="37" t="s">
        <v>18</v>
      </c>
      <c r="B9" s="38">
        <v>4</v>
      </c>
      <c r="C9" s="38">
        <v>6</v>
      </c>
      <c r="D9" s="39" t="s">
        <v>58</v>
      </c>
      <c r="E9" s="40"/>
      <c r="F9" s="39" t="s">
        <v>54</v>
      </c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9">
      <c r="A10" s="42"/>
      <c r="B10" s="43"/>
      <c r="C10" s="43"/>
      <c r="D10" s="44"/>
      <c r="E10" s="45"/>
      <c r="F10" s="44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64">
      <c r="A11" s="37" t="s">
        <v>19</v>
      </c>
      <c r="B11" s="38">
        <v>3</v>
      </c>
      <c r="C11" s="38">
        <v>3</v>
      </c>
      <c r="D11" s="39" t="s">
        <v>59</v>
      </c>
      <c r="E11" s="40"/>
      <c r="F11" s="39" t="s">
        <v>60</v>
      </c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0">
      <c r="A12" s="37" t="s">
        <v>21</v>
      </c>
      <c r="B12" s="38">
        <v>3</v>
      </c>
      <c r="C12" s="38">
        <v>3</v>
      </c>
      <c r="D12" s="39" t="s">
        <v>61</v>
      </c>
      <c r="E12" s="40"/>
      <c r="F12" s="47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0">
      <c r="A13" s="37" t="s">
        <v>22</v>
      </c>
      <c r="B13" s="38">
        <v>3</v>
      </c>
      <c r="C13" s="38">
        <v>3</v>
      </c>
      <c r="D13" s="39" t="s">
        <v>62</v>
      </c>
      <c r="E13" s="40"/>
      <c r="F13" s="47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9">
      <c r="A14" s="47"/>
      <c r="B14" s="48"/>
      <c r="C14" s="48"/>
      <c r="D14" s="47"/>
      <c r="E14" s="49"/>
      <c r="F14" s="47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50"/>
      <c r="B15" s="19"/>
      <c r="C15" s="19"/>
      <c r="D15" s="50"/>
      <c r="E15" s="51"/>
      <c r="F15" s="50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50"/>
      <c r="B16" s="19"/>
      <c r="C16" s="19"/>
      <c r="D16" s="50"/>
      <c r="E16" s="51"/>
      <c r="F16" s="50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50"/>
      <c r="B17" s="19"/>
      <c r="C17" s="19"/>
      <c r="D17" s="50"/>
      <c r="E17" s="52"/>
      <c r="F17" s="50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50"/>
      <c r="B18" s="19"/>
      <c r="C18" s="19"/>
      <c r="D18" s="50"/>
      <c r="E18" s="52"/>
      <c r="F18" s="50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50"/>
      <c r="B19" s="19"/>
      <c r="C19" s="19"/>
      <c r="D19" s="50"/>
      <c r="E19" s="52"/>
      <c r="F19" s="50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50"/>
      <c r="B20" s="19"/>
      <c r="C20" s="19"/>
      <c r="D20" s="50"/>
      <c r="E20" s="52"/>
      <c r="F20" s="50"/>
      <c r="G20" s="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50"/>
      <c r="B21" s="19"/>
      <c r="C21" s="19"/>
      <c r="D21" s="50"/>
      <c r="E21" s="52"/>
      <c r="F21" s="50"/>
      <c r="G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50"/>
      <c r="B22" s="19"/>
      <c r="C22" s="19"/>
      <c r="D22" s="50"/>
      <c r="E22" s="52"/>
      <c r="F22" s="50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50"/>
      <c r="B23" s="19"/>
      <c r="C23" s="19"/>
      <c r="D23" s="50"/>
      <c r="E23" s="52"/>
      <c r="F23" s="50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50"/>
      <c r="B24" s="19"/>
      <c r="C24" s="19"/>
      <c r="D24" s="50"/>
      <c r="E24" s="52"/>
      <c r="F24" s="50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50"/>
      <c r="B25" s="19"/>
      <c r="C25" s="19"/>
      <c r="D25" s="50"/>
      <c r="E25" s="52"/>
      <c r="F25" s="50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50"/>
      <c r="B26" s="19"/>
      <c r="C26" s="19"/>
      <c r="D26" s="50"/>
      <c r="E26" s="52"/>
      <c r="F26" s="50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50"/>
      <c r="B27" s="19"/>
      <c r="C27" s="19"/>
      <c r="D27" s="50"/>
      <c r="E27" s="52"/>
      <c r="F27" s="50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50"/>
      <c r="B28" s="19"/>
      <c r="C28" s="19"/>
      <c r="D28" s="50"/>
      <c r="E28" s="52"/>
      <c r="F28" s="50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50"/>
      <c r="B29" s="19"/>
      <c r="C29" s="19"/>
      <c r="D29" s="50"/>
      <c r="E29" s="52"/>
      <c r="F29" s="50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50"/>
      <c r="B30" s="19"/>
      <c r="C30" s="19"/>
      <c r="D30" s="50"/>
      <c r="E30" s="52"/>
      <c r="F30" s="50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50"/>
      <c r="B31" s="19"/>
      <c r="C31" s="19"/>
      <c r="D31" s="50"/>
      <c r="E31" s="52"/>
      <c r="F31" s="50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50"/>
      <c r="B32" s="19"/>
      <c r="C32" s="19"/>
      <c r="D32" s="50"/>
      <c r="E32" s="52"/>
      <c r="F32" s="50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50"/>
      <c r="B33" s="19"/>
      <c r="C33" s="19"/>
      <c r="D33" s="50"/>
      <c r="E33" s="52"/>
      <c r="F33" s="50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50"/>
      <c r="B34" s="19"/>
      <c r="C34" s="19"/>
      <c r="D34" s="50"/>
      <c r="E34" s="52"/>
      <c r="F34" s="50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50"/>
      <c r="B35" s="19"/>
      <c r="C35" s="19"/>
      <c r="D35" s="50"/>
      <c r="E35" s="52"/>
      <c r="F35" s="50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50"/>
      <c r="B36" s="19"/>
      <c r="C36" s="19"/>
      <c r="D36" s="50"/>
      <c r="E36" s="52"/>
      <c r="F36" s="50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50"/>
      <c r="B37" s="19"/>
      <c r="C37" s="19"/>
      <c r="D37" s="50"/>
      <c r="E37" s="52"/>
      <c r="F37" s="50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50"/>
      <c r="B38" s="19"/>
      <c r="C38" s="19"/>
      <c r="D38" s="50"/>
      <c r="E38" s="52"/>
      <c r="F38" s="50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50"/>
      <c r="B39" s="19"/>
      <c r="C39" s="19"/>
      <c r="D39" s="50"/>
      <c r="E39" s="52"/>
      <c r="F39" s="50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50"/>
      <c r="B40" s="19"/>
      <c r="C40" s="19"/>
      <c r="D40" s="50"/>
      <c r="E40" s="52"/>
      <c r="F40" s="50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50"/>
      <c r="B41" s="19"/>
      <c r="C41" s="19"/>
      <c r="D41" s="50"/>
      <c r="E41" s="52"/>
      <c r="F41" s="50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50"/>
      <c r="B42" s="19"/>
      <c r="C42" s="19"/>
      <c r="D42" s="50"/>
      <c r="E42" s="52"/>
      <c r="F42" s="50"/>
      <c r="G42" s="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50"/>
      <c r="B43" s="19"/>
      <c r="C43" s="19"/>
      <c r="D43" s="50"/>
      <c r="E43" s="52"/>
      <c r="F43" s="50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50"/>
      <c r="B44" s="19"/>
      <c r="C44" s="19"/>
      <c r="D44" s="50"/>
      <c r="E44" s="52"/>
      <c r="F44" s="50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50"/>
      <c r="B45" s="19"/>
      <c r="C45" s="19"/>
      <c r="D45" s="50"/>
      <c r="E45" s="52"/>
      <c r="F45" s="50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50"/>
      <c r="B46" s="19"/>
      <c r="C46" s="19"/>
      <c r="D46" s="50"/>
      <c r="E46" s="52"/>
      <c r="F46" s="50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50"/>
      <c r="B47" s="19"/>
      <c r="C47" s="19"/>
      <c r="D47" s="50"/>
      <c r="E47" s="52"/>
      <c r="F47" s="50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50"/>
      <c r="B48" s="19"/>
      <c r="C48" s="19"/>
      <c r="D48" s="50"/>
      <c r="E48" s="52"/>
      <c r="F48" s="50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50"/>
      <c r="B49" s="19"/>
      <c r="C49" s="19"/>
      <c r="D49" s="50"/>
      <c r="E49" s="52"/>
      <c r="F49" s="50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50"/>
      <c r="B50" s="19"/>
      <c r="C50" s="19"/>
      <c r="D50" s="50"/>
      <c r="E50" s="52"/>
      <c r="F50" s="50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50"/>
      <c r="B51" s="19"/>
      <c r="C51" s="19"/>
      <c r="D51" s="50"/>
      <c r="E51" s="52"/>
      <c r="F51" s="50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50"/>
      <c r="B52" s="19"/>
      <c r="C52" s="19"/>
      <c r="D52" s="50"/>
      <c r="E52" s="52"/>
      <c r="F52" s="50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50"/>
      <c r="B53" s="19"/>
      <c r="C53" s="19"/>
      <c r="D53" s="50"/>
      <c r="E53" s="52"/>
      <c r="F53" s="50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50"/>
      <c r="B54" s="19"/>
      <c r="C54" s="19"/>
      <c r="D54" s="50"/>
      <c r="E54" s="52"/>
      <c r="F54" s="50"/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50"/>
      <c r="B55" s="19"/>
      <c r="C55" s="19"/>
      <c r="D55" s="50"/>
      <c r="E55" s="52"/>
      <c r="F55" s="50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50"/>
      <c r="B56" s="19"/>
      <c r="C56" s="19"/>
      <c r="D56" s="50"/>
      <c r="E56" s="52"/>
      <c r="F56" s="50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50"/>
      <c r="B57" s="19"/>
      <c r="C57" s="19"/>
      <c r="D57" s="50"/>
      <c r="E57" s="52"/>
      <c r="F57" s="50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50"/>
      <c r="B58" s="19"/>
      <c r="C58" s="19"/>
      <c r="D58" s="50"/>
      <c r="E58" s="52"/>
      <c r="F58" s="50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50"/>
      <c r="B59" s="19"/>
      <c r="C59" s="19"/>
      <c r="D59" s="50"/>
      <c r="E59" s="52"/>
      <c r="F59" s="50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50"/>
      <c r="B60" s="19"/>
      <c r="C60" s="19"/>
      <c r="D60" s="50"/>
      <c r="E60" s="52"/>
      <c r="F60" s="50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50"/>
      <c r="B61" s="19"/>
      <c r="C61" s="19"/>
      <c r="D61" s="50"/>
      <c r="E61" s="52"/>
      <c r="F61" s="50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50"/>
      <c r="B62" s="19"/>
      <c r="C62" s="19"/>
      <c r="D62" s="50"/>
      <c r="E62" s="52"/>
      <c r="F62" s="50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50"/>
      <c r="B63" s="19"/>
      <c r="C63" s="19"/>
      <c r="D63" s="50"/>
      <c r="E63" s="52"/>
      <c r="F63" s="50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50"/>
      <c r="B64" s="19"/>
      <c r="C64" s="19"/>
      <c r="D64" s="50"/>
      <c r="E64" s="52"/>
      <c r="F64" s="50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50"/>
      <c r="B65" s="19"/>
      <c r="C65" s="19"/>
      <c r="D65" s="50"/>
      <c r="E65" s="52"/>
      <c r="F65" s="50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50"/>
      <c r="B66" s="19"/>
      <c r="C66" s="19"/>
      <c r="D66" s="50"/>
      <c r="E66" s="52"/>
      <c r="F66" s="50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50"/>
      <c r="B67" s="19"/>
      <c r="C67" s="19"/>
      <c r="D67" s="50"/>
      <c r="E67" s="52"/>
      <c r="F67" s="50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50"/>
      <c r="B68" s="19"/>
      <c r="C68" s="19"/>
      <c r="D68" s="50"/>
      <c r="E68" s="52"/>
      <c r="F68" s="50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50"/>
      <c r="B69" s="19"/>
      <c r="C69" s="19"/>
      <c r="D69" s="50"/>
      <c r="E69" s="52"/>
      <c r="F69" s="50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50"/>
      <c r="B70" s="19"/>
      <c r="C70" s="19"/>
      <c r="D70" s="50"/>
      <c r="E70" s="52"/>
      <c r="F70" s="50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50"/>
      <c r="B71" s="19"/>
      <c r="C71" s="19"/>
      <c r="D71" s="50"/>
      <c r="E71" s="52"/>
      <c r="F71" s="50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50"/>
      <c r="B72" s="19"/>
      <c r="C72" s="19"/>
      <c r="D72" s="50"/>
      <c r="E72" s="52"/>
      <c r="F72" s="50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50"/>
      <c r="B73" s="19"/>
      <c r="C73" s="19"/>
      <c r="D73" s="50"/>
      <c r="E73" s="52"/>
      <c r="F73" s="50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50"/>
      <c r="B74" s="19"/>
      <c r="C74" s="19"/>
      <c r="D74" s="50"/>
      <c r="E74" s="52"/>
      <c r="F74" s="50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50"/>
      <c r="B75" s="19"/>
      <c r="C75" s="19"/>
      <c r="D75" s="50"/>
      <c r="E75" s="52"/>
      <c r="F75" s="50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50"/>
      <c r="B76" s="19"/>
      <c r="C76" s="19"/>
      <c r="D76" s="50"/>
      <c r="E76" s="52"/>
      <c r="F76" s="50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50"/>
      <c r="B77" s="19"/>
      <c r="C77" s="19"/>
      <c r="D77" s="50"/>
      <c r="E77" s="52"/>
      <c r="F77" s="50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50"/>
      <c r="B78" s="19"/>
      <c r="C78" s="19"/>
      <c r="D78" s="50"/>
      <c r="E78" s="52"/>
      <c r="F78" s="50"/>
      <c r="G78" s="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50"/>
      <c r="B79" s="19"/>
      <c r="C79" s="19"/>
      <c r="D79" s="50"/>
      <c r="E79" s="52"/>
      <c r="F79" s="50"/>
      <c r="G79" s="6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50"/>
      <c r="B80" s="19"/>
      <c r="C80" s="19"/>
      <c r="D80" s="50"/>
      <c r="E80" s="52"/>
      <c r="F80" s="50"/>
      <c r="G80" s="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50"/>
      <c r="B81" s="19"/>
      <c r="C81" s="19"/>
      <c r="D81" s="50"/>
      <c r="E81" s="52"/>
      <c r="F81" s="50"/>
      <c r="G81" s="6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50"/>
      <c r="B82" s="19"/>
      <c r="C82" s="19"/>
      <c r="D82" s="50"/>
      <c r="E82" s="52"/>
      <c r="F82" s="50"/>
      <c r="G82" s="6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50"/>
      <c r="B83" s="19"/>
      <c r="C83" s="19"/>
      <c r="D83" s="50"/>
      <c r="E83" s="52"/>
      <c r="F83" s="50"/>
      <c r="G83" s="6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50"/>
      <c r="B84" s="19"/>
      <c r="C84" s="19"/>
      <c r="D84" s="50"/>
      <c r="E84" s="52"/>
      <c r="F84" s="50"/>
      <c r="G84" s="6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50"/>
      <c r="B85" s="19"/>
      <c r="C85" s="19"/>
      <c r="D85" s="50"/>
      <c r="E85" s="52"/>
      <c r="F85" s="50"/>
      <c r="G85" s="6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50"/>
      <c r="B86" s="19"/>
      <c r="C86" s="19"/>
      <c r="D86" s="50"/>
      <c r="E86" s="52"/>
      <c r="F86" s="50"/>
      <c r="G86" s="6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50"/>
      <c r="B87" s="19"/>
      <c r="C87" s="19"/>
      <c r="D87" s="50"/>
      <c r="E87" s="52"/>
      <c r="F87" s="50"/>
      <c r="G87" s="6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50"/>
      <c r="B88" s="19"/>
      <c r="C88" s="19"/>
      <c r="D88" s="50"/>
      <c r="E88" s="52"/>
      <c r="F88" s="50"/>
      <c r="G88" s="6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50"/>
      <c r="B89" s="19"/>
      <c r="C89" s="19"/>
      <c r="D89" s="50"/>
      <c r="E89" s="52"/>
      <c r="F89" s="50"/>
      <c r="G89" s="6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50"/>
      <c r="B90" s="19"/>
      <c r="C90" s="19"/>
      <c r="D90" s="50"/>
      <c r="E90" s="52"/>
      <c r="F90" s="50"/>
      <c r="G90" s="6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50"/>
      <c r="B91" s="19"/>
      <c r="C91" s="19"/>
      <c r="D91" s="50"/>
      <c r="E91" s="52"/>
      <c r="F91" s="50"/>
      <c r="G91" s="6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50"/>
      <c r="B92" s="19"/>
      <c r="C92" s="19"/>
      <c r="D92" s="50"/>
      <c r="E92" s="52"/>
      <c r="F92" s="50"/>
      <c r="G92" s="6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50"/>
      <c r="B93" s="19"/>
      <c r="C93" s="19"/>
      <c r="D93" s="50"/>
      <c r="E93" s="52"/>
      <c r="F93" s="50"/>
      <c r="G93" s="6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50"/>
      <c r="B94" s="19"/>
      <c r="C94" s="19"/>
      <c r="D94" s="50"/>
      <c r="E94" s="52"/>
      <c r="F94" s="50"/>
      <c r="G94" s="6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50"/>
      <c r="B95" s="19"/>
      <c r="C95" s="19"/>
      <c r="D95" s="50"/>
      <c r="E95" s="52"/>
      <c r="F95" s="50"/>
      <c r="G95" s="6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50"/>
      <c r="B96" s="19"/>
      <c r="C96" s="19"/>
      <c r="D96" s="50"/>
      <c r="E96" s="52"/>
      <c r="F96" s="50"/>
      <c r="G96" s="6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50"/>
      <c r="B97" s="19"/>
      <c r="C97" s="19"/>
      <c r="D97" s="50"/>
      <c r="E97" s="52"/>
      <c r="F97" s="50"/>
      <c r="G97" s="6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50"/>
      <c r="B98" s="19"/>
      <c r="C98" s="19"/>
      <c r="D98" s="50"/>
      <c r="E98" s="52"/>
      <c r="F98" s="50"/>
      <c r="G98" s="6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50"/>
      <c r="B99" s="19"/>
      <c r="C99" s="19"/>
      <c r="D99" s="50"/>
      <c r="E99" s="52"/>
      <c r="F99" s="50"/>
      <c r="G99" s="6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50"/>
      <c r="B100" s="19"/>
      <c r="C100" s="19"/>
      <c r="D100" s="50"/>
      <c r="E100" s="52"/>
      <c r="F100" s="50"/>
      <c r="G100" s="6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50"/>
      <c r="B101" s="19"/>
      <c r="C101" s="19"/>
      <c r="D101" s="50"/>
      <c r="E101" s="52"/>
      <c r="F101" s="50"/>
      <c r="G101" s="6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50"/>
      <c r="B102" s="19"/>
      <c r="C102" s="19"/>
      <c r="D102" s="50"/>
      <c r="E102" s="52"/>
      <c r="F102" s="50"/>
      <c r="G102" s="6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50"/>
      <c r="B103" s="19"/>
      <c r="C103" s="19"/>
      <c r="D103" s="50"/>
      <c r="E103" s="52"/>
      <c r="F103" s="50"/>
      <c r="G103" s="6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50"/>
      <c r="B104" s="19"/>
      <c r="C104" s="19"/>
      <c r="D104" s="50"/>
      <c r="E104" s="52"/>
      <c r="F104" s="50"/>
      <c r="G104" s="6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50"/>
      <c r="B105" s="19"/>
      <c r="C105" s="19"/>
      <c r="D105" s="50"/>
      <c r="E105" s="52"/>
      <c r="F105" s="50"/>
      <c r="G105" s="6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50"/>
      <c r="B106" s="19"/>
      <c r="C106" s="19"/>
      <c r="D106" s="50"/>
      <c r="E106" s="52"/>
      <c r="F106" s="50"/>
      <c r="G106" s="6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50"/>
      <c r="B107" s="19"/>
      <c r="C107" s="19"/>
      <c r="D107" s="50"/>
      <c r="E107" s="52"/>
      <c r="F107" s="50"/>
      <c r="G107" s="6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50"/>
      <c r="B108" s="19"/>
      <c r="C108" s="19"/>
      <c r="D108" s="50"/>
      <c r="E108" s="52"/>
      <c r="F108" s="50"/>
      <c r="G108" s="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50"/>
      <c r="B109" s="19"/>
      <c r="C109" s="19"/>
      <c r="D109" s="50"/>
      <c r="E109" s="52"/>
      <c r="F109" s="50"/>
      <c r="G109" s="6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50"/>
      <c r="B110" s="19"/>
      <c r="C110" s="19"/>
      <c r="D110" s="50"/>
      <c r="E110" s="52"/>
      <c r="F110" s="50"/>
      <c r="G110" s="6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50"/>
      <c r="B111" s="19"/>
      <c r="C111" s="19"/>
      <c r="D111" s="50"/>
      <c r="E111" s="52"/>
      <c r="F111" s="50"/>
      <c r="G111" s="6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50"/>
      <c r="B112" s="19"/>
      <c r="C112" s="19"/>
      <c r="D112" s="50"/>
      <c r="E112" s="52"/>
      <c r="F112" s="50"/>
      <c r="G112" s="6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50"/>
      <c r="B113" s="19"/>
      <c r="C113" s="19"/>
      <c r="D113" s="50"/>
      <c r="E113" s="52"/>
      <c r="F113" s="50"/>
      <c r="G113" s="6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50"/>
      <c r="B114" s="19"/>
      <c r="C114" s="19"/>
      <c r="D114" s="50"/>
      <c r="E114" s="52"/>
      <c r="F114" s="50"/>
      <c r="G114" s="6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50"/>
      <c r="B115" s="19"/>
      <c r="C115" s="19"/>
      <c r="D115" s="50"/>
      <c r="E115" s="52"/>
      <c r="F115" s="50"/>
      <c r="G115" s="6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50"/>
      <c r="B116" s="19"/>
      <c r="C116" s="19"/>
      <c r="D116" s="50"/>
      <c r="E116" s="52"/>
      <c r="F116" s="50"/>
      <c r="G116" s="6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50"/>
      <c r="B117" s="19"/>
      <c r="C117" s="19"/>
      <c r="D117" s="50"/>
      <c r="E117" s="52"/>
      <c r="F117" s="50"/>
      <c r="G117" s="6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50"/>
      <c r="B118" s="19"/>
      <c r="C118" s="19"/>
      <c r="D118" s="50"/>
      <c r="E118" s="52"/>
      <c r="F118" s="50"/>
      <c r="G118" s="6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50"/>
      <c r="B119" s="19"/>
      <c r="C119" s="19"/>
      <c r="D119" s="50"/>
      <c r="E119" s="52"/>
      <c r="F119" s="50"/>
      <c r="G119" s="6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50"/>
      <c r="B120" s="19"/>
      <c r="C120" s="19"/>
      <c r="D120" s="50"/>
      <c r="E120" s="52"/>
      <c r="F120" s="50"/>
      <c r="G120" s="6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50"/>
      <c r="B121" s="19"/>
      <c r="C121" s="19"/>
      <c r="D121" s="50"/>
      <c r="E121" s="52"/>
      <c r="F121" s="50"/>
      <c r="G121" s="6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50"/>
      <c r="B122" s="19"/>
      <c r="C122" s="19"/>
      <c r="D122" s="50"/>
      <c r="E122" s="52"/>
      <c r="F122" s="50"/>
      <c r="G122" s="6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50"/>
      <c r="B123" s="19"/>
      <c r="C123" s="19"/>
      <c r="D123" s="50"/>
      <c r="E123" s="52"/>
      <c r="F123" s="50"/>
      <c r="G123" s="6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50"/>
      <c r="B124" s="19"/>
      <c r="C124" s="19"/>
      <c r="D124" s="50"/>
      <c r="E124" s="52"/>
      <c r="F124" s="50"/>
      <c r="G124" s="6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50"/>
      <c r="B125" s="19"/>
      <c r="C125" s="19"/>
      <c r="D125" s="50"/>
      <c r="E125" s="52"/>
      <c r="F125" s="50"/>
      <c r="G125" s="6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50"/>
      <c r="B126" s="19"/>
      <c r="C126" s="19"/>
      <c r="D126" s="50"/>
      <c r="E126" s="52"/>
      <c r="F126" s="50"/>
      <c r="G126" s="6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50"/>
      <c r="B127" s="19"/>
      <c r="C127" s="19"/>
      <c r="D127" s="50"/>
      <c r="E127" s="52"/>
      <c r="F127" s="50"/>
      <c r="G127" s="6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50"/>
      <c r="B128" s="19"/>
      <c r="C128" s="19"/>
      <c r="D128" s="50"/>
      <c r="E128" s="52"/>
      <c r="F128" s="50"/>
      <c r="G128" s="6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50"/>
      <c r="B129" s="19"/>
      <c r="C129" s="19"/>
      <c r="D129" s="50"/>
      <c r="E129" s="52"/>
      <c r="F129" s="50"/>
      <c r="G129" s="6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50"/>
      <c r="B130" s="19"/>
      <c r="C130" s="19"/>
      <c r="D130" s="50"/>
      <c r="E130" s="52"/>
      <c r="F130" s="50"/>
      <c r="G130" s="6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50"/>
      <c r="B131" s="19"/>
      <c r="C131" s="19"/>
      <c r="D131" s="50"/>
      <c r="E131" s="52"/>
      <c r="F131" s="50"/>
      <c r="G131" s="6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50"/>
      <c r="B132" s="19"/>
      <c r="C132" s="19"/>
      <c r="D132" s="50"/>
      <c r="E132" s="52"/>
      <c r="F132" s="50"/>
      <c r="G132" s="6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50"/>
      <c r="B133" s="19"/>
      <c r="C133" s="19"/>
      <c r="D133" s="50"/>
      <c r="E133" s="52"/>
      <c r="F133" s="50"/>
      <c r="G133" s="6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50"/>
      <c r="B134" s="19"/>
      <c r="C134" s="19"/>
      <c r="D134" s="50"/>
      <c r="E134" s="52"/>
      <c r="F134" s="50"/>
      <c r="G134" s="6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50"/>
      <c r="B135" s="19"/>
      <c r="C135" s="19"/>
      <c r="D135" s="50"/>
      <c r="E135" s="52"/>
      <c r="F135" s="50"/>
      <c r="G135" s="6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50"/>
      <c r="B136" s="19"/>
      <c r="C136" s="19"/>
      <c r="D136" s="50"/>
      <c r="E136" s="52"/>
      <c r="F136" s="50"/>
      <c r="G136" s="6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50"/>
      <c r="B137" s="19"/>
      <c r="C137" s="19"/>
      <c r="D137" s="50"/>
      <c r="E137" s="52"/>
      <c r="F137" s="50"/>
      <c r="G137" s="6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50"/>
      <c r="B138" s="19"/>
      <c r="C138" s="19"/>
      <c r="D138" s="50"/>
      <c r="E138" s="52"/>
      <c r="F138" s="50"/>
      <c r="G138" s="6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50"/>
      <c r="B139" s="19"/>
      <c r="C139" s="19"/>
      <c r="D139" s="50"/>
      <c r="E139" s="52"/>
      <c r="F139" s="50"/>
      <c r="G139" s="6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50"/>
      <c r="B140" s="19"/>
      <c r="C140" s="19"/>
      <c r="D140" s="50"/>
      <c r="E140" s="52"/>
      <c r="F140" s="50"/>
      <c r="G140" s="6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50"/>
      <c r="B141" s="19"/>
      <c r="C141" s="19"/>
      <c r="D141" s="50"/>
      <c r="E141" s="52"/>
      <c r="F141" s="50"/>
      <c r="G141" s="6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50"/>
      <c r="B142" s="19"/>
      <c r="C142" s="19"/>
      <c r="D142" s="50"/>
      <c r="E142" s="52"/>
      <c r="F142" s="50"/>
      <c r="G142" s="6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50"/>
      <c r="B143" s="19"/>
      <c r="C143" s="19"/>
      <c r="D143" s="50"/>
      <c r="E143" s="52"/>
      <c r="F143" s="50"/>
      <c r="G143" s="6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50"/>
      <c r="B144" s="19"/>
      <c r="C144" s="19"/>
      <c r="D144" s="50"/>
      <c r="E144" s="52"/>
      <c r="F144" s="50"/>
      <c r="G144" s="6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50"/>
      <c r="B145" s="19"/>
      <c r="C145" s="19"/>
      <c r="D145" s="50"/>
      <c r="E145" s="52"/>
      <c r="F145" s="50"/>
      <c r="G145" s="6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50"/>
      <c r="B146" s="19"/>
      <c r="C146" s="19"/>
      <c r="D146" s="50"/>
      <c r="E146" s="52"/>
      <c r="F146" s="50"/>
      <c r="G146" s="6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50"/>
      <c r="B147" s="19"/>
      <c r="C147" s="19"/>
      <c r="D147" s="50"/>
      <c r="E147" s="52"/>
      <c r="F147" s="50"/>
      <c r="G147" s="6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50"/>
      <c r="B148" s="19"/>
      <c r="C148" s="19"/>
      <c r="D148" s="50"/>
      <c r="E148" s="52"/>
      <c r="F148" s="50"/>
      <c r="G148" s="6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50"/>
      <c r="B149" s="19"/>
      <c r="C149" s="19"/>
      <c r="D149" s="50"/>
      <c r="E149" s="52"/>
      <c r="F149" s="50"/>
      <c r="G149" s="6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50"/>
      <c r="B150" s="19"/>
      <c r="C150" s="19"/>
      <c r="D150" s="50"/>
      <c r="E150" s="52"/>
      <c r="F150" s="50"/>
      <c r="G150" s="6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50"/>
      <c r="B151" s="19"/>
      <c r="C151" s="19"/>
      <c r="D151" s="50"/>
      <c r="E151" s="52"/>
      <c r="F151" s="50"/>
      <c r="G151" s="6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50"/>
      <c r="B152" s="19"/>
      <c r="C152" s="19"/>
      <c r="D152" s="50"/>
      <c r="E152" s="52"/>
      <c r="F152" s="50"/>
      <c r="G152" s="6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50"/>
      <c r="B153" s="19"/>
      <c r="C153" s="19"/>
      <c r="D153" s="50"/>
      <c r="E153" s="52"/>
      <c r="F153" s="50"/>
      <c r="G153" s="6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50"/>
      <c r="B154" s="19"/>
      <c r="C154" s="19"/>
      <c r="D154" s="50"/>
      <c r="E154" s="52"/>
      <c r="F154" s="50"/>
      <c r="G154" s="6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50"/>
      <c r="B155" s="19"/>
      <c r="C155" s="19"/>
      <c r="D155" s="50"/>
      <c r="E155" s="52"/>
      <c r="F155" s="50"/>
      <c r="G155" s="6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50"/>
      <c r="B156" s="19"/>
      <c r="C156" s="19"/>
      <c r="D156" s="50"/>
      <c r="E156" s="52"/>
      <c r="F156" s="50"/>
      <c r="G156" s="6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50"/>
      <c r="B157" s="19"/>
      <c r="C157" s="19"/>
      <c r="D157" s="50"/>
      <c r="E157" s="52"/>
      <c r="F157" s="50"/>
      <c r="G157" s="6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50"/>
      <c r="B158" s="19"/>
      <c r="C158" s="19"/>
      <c r="D158" s="50"/>
      <c r="E158" s="52"/>
      <c r="F158" s="50"/>
      <c r="G158" s="6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50"/>
      <c r="B159" s="19"/>
      <c r="C159" s="19"/>
      <c r="D159" s="50"/>
      <c r="E159" s="52"/>
      <c r="F159" s="50"/>
      <c r="G159" s="6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50"/>
      <c r="B160" s="19"/>
      <c r="C160" s="19"/>
      <c r="D160" s="50"/>
      <c r="E160" s="52"/>
      <c r="F160" s="50"/>
      <c r="G160" s="6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50"/>
      <c r="B161" s="19"/>
      <c r="C161" s="19"/>
      <c r="D161" s="50"/>
      <c r="E161" s="52"/>
      <c r="F161" s="50"/>
      <c r="G161" s="6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50"/>
      <c r="B162" s="19"/>
      <c r="C162" s="19"/>
      <c r="D162" s="50"/>
      <c r="E162" s="52"/>
      <c r="F162" s="50"/>
      <c r="G162" s="6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50"/>
      <c r="B163" s="19"/>
      <c r="C163" s="19"/>
      <c r="D163" s="50"/>
      <c r="E163" s="52"/>
      <c r="F163" s="50"/>
      <c r="G163" s="6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50"/>
      <c r="B164" s="19"/>
      <c r="C164" s="19"/>
      <c r="D164" s="50"/>
      <c r="E164" s="52"/>
      <c r="F164" s="50"/>
      <c r="G164" s="6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50"/>
      <c r="B165" s="19"/>
      <c r="C165" s="19"/>
      <c r="D165" s="50"/>
      <c r="E165" s="52"/>
      <c r="F165" s="50"/>
      <c r="G165" s="6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50"/>
      <c r="B166" s="19"/>
      <c r="C166" s="19"/>
      <c r="D166" s="50"/>
      <c r="E166" s="52"/>
      <c r="F166" s="50"/>
      <c r="G166" s="6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50"/>
      <c r="B167" s="19"/>
      <c r="C167" s="19"/>
      <c r="D167" s="50"/>
      <c r="E167" s="52"/>
      <c r="F167" s="50"/>
      <c r="G167" s="6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50"/>
      <c r="B168" s="19"/>
      <c r="C168" s="19"/>
      <c r="D168" s="50"/>
      <c r="E168" s="52"/>
      <c r="F168" s="50"/>
      <c r="G168" s="6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50"/>
      <c r="B169" s="19"/>
      <c r="C169" s="19"/>
      <c r="D169" s="50"/>
      <c r="E169" s="52"/>
      <c r="F169" s="50"/>
      <c r="G169" s="6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50"/>
      <c r="B170" s="19"/>
      <c r="C170" s="19"/>
      <c r="D170" s="50"/>
      <c r="E170" s="52"/>
      <c r="F170" s="50"/>
      <c r="G170" s="6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50"/>
      <c r="B171" s="19"/>
      <c r="C171" s="19"/>
      <c r="D171" s="50"/>
      <c r="E171" s="52"/>
      <c r="F171" s="50"/>
      <c r="G171" s="6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50"/>
      <c r="B172" s="19"/>
      <c r="C172" s="19"/>
      <c r="D172" s="50"/>
      <c r="E172" s="52"/>
      <c r="F172" s="50"/>
      <c r="G172" s="6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50"/>
      <c r="B173" s="19"/>
      <c r="C173" s="19"/>
      <c r="D173" s="50"/>
      <c r="E173" s="52"/>
      <c r="F173" s="50"/>
      <c r="G173" s="6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50"/>
      <c r="B174" s="19"/>
      <c r="C174" s="19"/>
      <c r="D174" s="50"/>
      <c r="E174" s="52"/>
      <c r="F174" s="50"/>
      <c r="G174" s="6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50"/>
      <c r="B175" s="19"/>
      <c r="C175" s="19"/>
      <c r="D175" s="50"/>
      <c r="E175" s="52"/>
      <c r="F175" s="50"/>
      <c r="G175" s="6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50"/>
      <c r="B176" s="19"/>
      <c r="C176" s="19"/>
      <c r="D176" s="50"/>
      <c r="E176" s="52"/>
      <c r="F176" s="50"/>
      <c r="G176" s="6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50"/>
      <c r="B177" s="19"/>
      <c r="C177" s="19"/>
      <c r="D177" s="50"/>
      <c r="E177" s="52"/>
      <c r="F177" s="50"/>
      <c r="G177" s="6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50"/>
      <c r="B178" s="19"/>
      <c r="C178" s="19"/>
      <c r="D178" s="50"/>
      <c r="E178" s="52"/>
      <c r="F178" s="50"/>
      <c r="G178" s="6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50"/>
      <c r="B179" s="19"/>
      <c r="C179" s="19"/>
      <c r="D179" s="50"/>
      <c r="E179" s="52"/>
      <c r="F179" s="50"/>
      <c r="G179" s="6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50"/>
      <c r="B180" s="19"/>
      <c r="C180" s="19"/>
      <c r="D180" s="50"/>
      <c r="E180" s="52"/>
      <c r="F180" s="50"/>
      <c r="G180" s="6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50"/>
      <c r="B181" s="19"/>
      <c r="C181" s="19"/>
      <c r="D181" s="50"/>
      <c r="E181" s="52"/>
      <c r="F181" s="50"/>
      <c r="G181" s="6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50"/>
      <c r="B182" s="19"/>
      <c r="C182" s="19"/>
      <c r="D182" s="50"/>
      <c r="E182" s="52"/>
      <c r="F182" s="50"/>
      <c r="G182" s="6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50"/>
      <c r="B183" s="19"/>
      <c r="C183" s="19"/>
      <c r="D183" s="50"/>
      <c r="E183" s="52"/>
      <c r="F183" s="50"/>
      <c r="G183" s="6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50"/>
      <c r="B184" s="19"/>
      <c r="C184" s="19"/>
      <c r="D184" s="50"/>
      <c r="E184" s="52"/>
      <c r="F184" s="50"/>
      <c r="G184" s="6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50"/>
      <c r="B185" s="19"/>
      <c r="C185" s="19"/>
      <c r="D185" s="50"/>
      <c r="E185" s="52"/>
      <c r="F185" s="50"/>
      <c r="G185" s="6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50"/>
      <c r="B186" s="19"/>
      <c r="C186" s="19"/>
      <c r="D186" s="50"/>
      <c r="E186" s="52"/>
      <c r="F186" s="50"/>
      <c r="G186" s="6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50"/>
      <c r="B187" s="19"/>
      <c r="C187" s="19"/>
      <c r="D187" s="50"/>
      <c r="E187" s="52"/>
      <c r="F187" s="50"/>
      <c r="G187" s="6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50"/>
      <c r="B188" s="19"/>
      <c r="C188" s="19"/>
      <c r="D188" s="50"/>
      <c r="E188" s="52"/>
      <c r="F188" s="50"/>
      <c r="G188" s="6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50"/>
      <c r="B189" s="19"/>
      <c r="C189" s="19"/>
      <c r="D189" s="50"/>
      <c r="E189" s="52"/>
      <c r="F189" s="50"/>
      <c r="G189" s="6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50"/>
      <c r="B190" s="19"/>
      <c r="C190" s="19"/>
      <c r="D190" s="50"/>
      <c r="E190" s="52"/>
      <c r="F190" s="50"/>
      <c r="G190" s="6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50"/>
      <c r="B191" s="19"/>
      <c r="C191" s="19"/>
      <c r="D191" s="50"/>
      <c r="E191" s="52"/>
      <c r="F191" s="50"/>
      <c r="G191" s="6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50"/>
      <c r="B192" s="19"/>
      <c r="C192" s="19"/>
      <c r="D192" s="50"/>
      <c r="E192" s="52"/>
      <c r="F192" s="50"/>
      <c r="G192" s="6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50"/>
      <c r="B193" s="19"/>
      <c r="C193" s="19"/>
      <c r="D193" s="50"/>
      <c r="E193" s="52"/>
      <c r="F193" s="50"/>
      <c r="G193" s="6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50"/>
      <c r="B194" s="19"/>
      <c r="C194" s="19"/>
      <c r="D194" s="50"/>
      <c r="E194" s="52"/>
      <c r="F194" s="50"/>
      <c r="G194" s="6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50"/>
      <c r="B195" s="19"/>
      <c r="C195" s="19"/>
      <c r="D195" s="50"/>
      <c r="E195" s="52"/>
      <c r="F195" s="50"/>
      <c r="G195" s="6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50"/>
      <c r="B196" s="19"/>
      <c r="C196" s="19"/>
      <c r="D196" s="50"/>
      <c r="E196" s="52"/>
      <c r="F196" s="50"/>
      <c r="G196" s="6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50"/>
      <c r="B197" s="19"/>
      <c r="C197" s="19"/>
      <c r="D197" s="50"/>
      <c r="E197" s="52"/>
      <c r="F197" s="50"/>
      <c r="G197" s="6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50"/>
      <c r="B198" s="19"/>
      <c r="C198" s="19"/>
      <c r="D198" s="50"/>
      <c r="E198" s="52"/>
      <c r="F198" s="50"/>
      <c r="G198" s="6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50"/>
      <c r="B199" s="19"/>
      <c r="C199" s="19"/>
      <c r="D199" s="50"/>
      <c r="E199" s="52"/>
      <c r="F199" s="50"/>
      <c r="G199" s="6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50"/>
      <c r="B200" s="19"/>
      <c r="C200" s="19"/>
      <c r="D200" s="50"/>
      <c r="E200" s="52"/>
      <c r="F200" s="50"/>
      <c r="G200" s="6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50"/>
      <c r="B201" s="19"/>
      <c r="C201" s="19"/>
      <c r="D201" s="50"/>
      <c r="E201" s="52"/>
      <c r="F201" s="50"/>
      <c r="G201" s="6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50"/>
      <c r="B202" s="19"/>
      <c r="C202" s="19"/>
      <c r="D202" s="50"/>
      <c r="E202" s="52"/>
      <c r="F202" s="50"/>
      <c r="G202" s="6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50"/>
      <c r="B203" s="19"/>
      <c r="C203" s="19"/>
      <c r="D203" s="50"/>
      <c r="E203" s="52"/>
      <c r="F203" s="50"/>
      <c r="G203" s="6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50"/>
      <c r="B204" s="19"/>
      <c r="C204" s="19"/>
      <c r="D204" s="50"/>
      <c r="E204" s="52"/>
      <c r="F204" s="50"/>
      <c r="G204" s="6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50"/>
      <c r="B205" s="19"/>
      <c r="C205" s="19"/>
      <c r="D205" s="50"/>
      <c r="E205" s="52"/>
      <c r="F205" s="50"/>
      <c r="G205" s="6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50"/>
      <c r="B206" s="19"/>
      <c r="C206" s="19"/>
      <c r="D206" s="50"/>
      <c r="E206" s="52"/>
      <c r="F206" s="50"/>
      <c r="G206" s="6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50"/>
      <c r="B207" s="19"/>
      <c r="C207" s="19"/>
      <c r="D207" s="50"/>
      <c r="E207" s="52"/>
      <c r="F207" s="50"/>
      <c r="G207" s="6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50"/>
      <c r="B208" s="19"/>
      <c r="C208" s="19"/>
      <c r="D208" s="50"/>
      <c r="E208" s="52"/>
      <c r="F208" s="50"/>
      <c r="G208" s="6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50"/>
      <c r="B209" s="19"/>
      <c r="C209" s="19"/>
      <c r="D209" s="50"/>
      <c r="E209" s="52"/>
      <c r="F209" s="50"/>
      <c r="G209" s="6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50"/>
      <c r="B210" s="19"/>
      <c r="C210" s="19"/>
      <c r="D210" s="50"/>
      <c r="E210" s="52"/>
      <c r="F210" s="50"/>
      <c r="G210" s="6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50"/>
      <c r="B211" s="19"/>
      <c r="C211" s="19"/>
      <c r="D211" s="50"/>
      <c r="E211" s="52"/>
      <c r="F211" s="50"/>
      <c r="G211" s="6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50"/>
      <c r="B212" s="19"/>
      <c r="C212" s="19"/>
      <c r="D212" s="50"/>
      <c r="E212" s="52"/>
      <c r="F212" s="50"/>
      <c r="G212" s="6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50"/>
      <c r="B213" s="19"/>
      <c r="C213" s="19"/>
      <c r="D213" s="50"/>
      <c r="E213" s="52"/>
      <c r="F213" s="50"/>
      <c r="G213" s="6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50"/>
      <c r="B214" s="19"/>
      <c r="C214" s="19"/>
      <c r="D214" s="50"/>
      <c r="E214" s="52"/>
      <c r="F214" s="50"/>
      <c r="G214" s="6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50"/>
      <c r="B215" s="19"/>
      <c r="C215" s="19"/>
      <c r="D215" s="50"/>
      <c r="E215" s="52"/>
      <c r="F215" s="50"/>
      <c r="G215" s="6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50"/>
      <c r="B216" s="19"/>
      <c r="C216" s="19"/>
      <c r="D216" s="50"/>
      <c r="E216" s="52"/>
      <c r="F216" s="50"/>
      <c r="G216" s="6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50"/>
      <c r="B217" s="19"/>
      <c r="C217" s="19"/>
      <c r="D217" s="50"/>
      <c r="E217" s="52"/>
      <c r="F217" s="50"/>
      <c r="G217" s="6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50"/>
      <c r="B218" s="19"/>
      <c r="C218" s="19"/>
      <c r="D218" s="50"/>
      <c r="E218" s="52"/>
      <c r="F218" s="50"/>
      <c r="G218" s="6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50"/>
      <c r="B219" s="19"/>
      <c r="C219" s="19"/>
      <c r="D219" s="50"/>
      <c r="E219" s="52"/>
      <c r="F219" s="50"/>
      <c r="G219" s="6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50"/>
      <c r="B220" s="19"/>
      <c r="C220" s="19"/>
      <c r="D220" s="50"/>
      <c r="E220" s="52"/>
      <c r="F220" s="50"/>
      <c r="G220" s="6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50"/>
      <c r="B221" s="19"/>
      <c r="C221" s="19"/>
      <c r="D221" s="50"/>
      <c r="E221" s="52"/>
      <c r="F221" s="50"/>
      <c r="G221" s="6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50"/>
      <c r="B222" s="19"/>
      <c r="C222" s="19"/>
      <c r="D222" s="50"/>
      <c r="E222" s="52"/>
      <c r="F222" s="50"/>
      <c r="G222" s="6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50"/>
      <c r="B223" s="19"/>
      <c r="C223" s="19"/>
      <c r="D223" s="50"/>
      <c r="E223" s="52"/>
      <c r="F223" s="50"/>
      <c r="G223" s="6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50"/>
      <c r="B224" s="19"/>
      <c r="C224" s="19"/>
      <c r="D224" s="50"/>
      <c r="E224" s="52"/>
      <c r="F224" s="50"/>
      <c r="G224" s="6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50"/>
      <c r="B225" s="19"/>
      <c r="C225" s="19"/>
      <c r="D225" s="50"/>
      <c r="E225" s="52"/>
      <c r="F225" s="50"/>
      <c r="G225" s="6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50"/>
      <c r="B226" s="19"/>
      <c r="C226" s="19"/>
      <c r="D226" s="50"/>
      <c r="E226" s="52"/>
      <c r="F226" s="50"/>
      <c r="G226" s="6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50"/>
      <c r="B227" s="19"/>
      <c r="C227" s="19"/>
      <c r="D227" s="50"/>
      <c r="E227" s="52"/>
      <c r="F227" s="50"/>
      <c r="G227" s="6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50"/>
      <c r="B228" s="19"/>
      <c r="C228" s="19"/>
      <c r="D228" s="50"/>
      <c r="E228" s="52"/>
      <c r="F228" s="50"/>
      <c r="G228" s="6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50"/>
      <c r="B229" s="19"/>
      <c r="C229" s="19"/>
      <c r="D229" s="50"/>
      <c r="E229" s="52"/>
      <c r="F229" s="50"/>
      <c r="G229" s="6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50"/>
      <c r="B230" s="19"/>
      <c r="C230" s="19"/>
      <c r="D230" s="50"/>
      <c r="E230" s="52"/>
      <c r="F230" s="50"/>
      <c r="G230" s="6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50"/>
      <c r="B231" s="19"/>
      <c r="C231" s="19"/>
      <c r="D231" s="50"/>
      <c r="E231" s="52"/>
      <c r="F231" s="50"/>
      <c r="G231" s="6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50"/>
      <c r="B232" s="19"/>
      <c r="C232" s="19"/>
      <c r="D232" s="50"/>
      <c r="E232" s="52"/>
      <c r="F232" s="50"/>
      <c r="G232" s="6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50"/>
      <c r="B233" s="19"/>
      <c r="C233" s="19"/>
      <c r="D233" s="50"/>
      <c r="E233" s="52"/>
      <c r="F233" s="50"/>
      <c r="G233" s="6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50"/>
      <c r="B234" s="19"/>
      <c r="C234" s="19"/>
      <c r="D234" s="50"/>
      <c r="E234" s="52"/>
      <c r="F234" s="50"/>
      <c r="G234" s="6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50"/>
      <c r="B235" s="19"/>
      <c r="C235" s="19"/>
      <c r="D235" s="50"/>
      <c r="E235" s="52"/>
      <c r="F235" s="50"/>
      <c r="G235" s="6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50"/>
      <c r="B236" s="19"/>
      <c r="C236" s="19"/>
      <c r="D236" s="50"/>
      <c r="E236" s="52"/>
      <c r="F236" s="50"/>
      <c r="G236" s="6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50"/>
      <c r="B237" s="19"/>
      <c r="C237" s="19"/>
      <c r="D237" s="50"/>
      <c r="E237" s="52"/>
      <c r="F237" s="50"/>
      <c r="G237" s="6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50"/>
      <c r="B238" s="19"/>
      <c r="C238" s="19"/>
      <c r="D238" s="50"/>
      <c r="E238" s="52"/>
      <c r="F238" s="50"/>
      <c r="G238" s="6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50"/>
      <c r="B239" s="19"/>
      <c r="C239" s="19"/>
      <c r="D239" s="50"/>
      <c r="E239" s="52"/>
      <c r="F239" s="50"/>
      <c r="G239" s="6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50"/>
      <c r="B240" s="19"/>
      <c r="C240" s="19"/>
      <c r="D240" s="50"/>
      <c r="E240" s="52"/>
      <c r="F240" s="50"/>
      <c r="G240" s="6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50"/>
      <c r="B241" s="19"/>
      <c r="C241" s="19"/>
      <c r="D241" s="50"/>
      <c r="E241" s="52"/>
      <c r="F241" s="50"/>
      <c r="G241" s="6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50"/>
      <c r="B242" s="19"/>
      <c r="C242" s="19"/>
      <c r="D242" s="50"/>
      <c r="E242" s="52"/>
      <c r="F242" s="50"/>
      <c r="G242" s="6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50"/>
      <c r="B243" s="19"/>
      <c r="C243" s="19"/>
      <c r="D243" s="50"/>
      <c r="E243" s="52"/>
      <c r="F243" s="50"/>
      <c r="G243" s="6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50"/>
      <c r="B244" s="19"/>
      <c r="C244" s="19"/>
      <c r="D244" s="50"/>
      <c r="E244" s="52"/>
      <c r="F244" s="50"/>
      <c r="G244" s="6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50"/>
      <c r="B245" s="19"/>
      <c r="C245" s="19"/>
      <c r="D245" s="50"/>
      <c r="E245" s="52"/>
      <c r="F245" s="50"/>
      <c r="G245" s="6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50"/>
      <c r="B246" s="19"/>
      <c r="C246" s="19"/>
      <c r="D246" s="50"/>
      <c r="E246" s="52"/>
      <c r="F246" s="50"/>
      <c r="G246" s="6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50"/>
      <c r="B247" s="19"/>
      <c r="C247" s="19"/>
      <c r="D247" s="50"/>
      <c r="E247" s="52"/>
      <c r="F247" s="50"/>
      <c r="G247" s="6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50"/>
      <c r="B248" s="19"/>
      <c r="C248" s="19"/>
      <c r="D248" s="50"/>
      <c r="E248" s="52"/>
      <c r="F248" s="50"/>
      <c r="G248" s="6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50"/>
      <c r="B249" s="19"/>
      <c r="C249" s="19"/>
      <c r="D249" s="50"/>
      <c r="E249" s="52"/>
      <c r="F249" s="50"/>
      <c r="G249" s="6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50"/>
      <c r="B250" s="19"/>
      <c r="C250" s="19"/>
      <c r="D250" s="50"/>
      <c r="E250" s="52"/>
      <c r="F250" s="50"/>
      <c r="G250" s="6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50"/>
      <c r="B251" s="19"/>
      <c r="C251" s="19"/>
      <c r="D251" s="50"/>
      <c r="E251" s="52"/>
      <c r="F251" s="50"/>
      <c r="G251" s="6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50"/>
      <c r="B252" s="19"/>
      <c r="C252" s="19"/>
      <c r="D252" s="50"/>
      <c r="E252" s="52"/>
      <c r="F252" s="50"/>
      <c r="G252" s="6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50"/>
      <c r="B253" s="19"/>
      <c r="C253" s="19"/>
      <c r="D253" s="50"/>
      <c r="E253" s="52"/>
      <c r="F253" s="50"/>
      <c r="G253" s="6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50"/>
      <c r="B254" s="19"/>
      <c r="C254" s="19"/>
      <c r="D254" s="50"/>
      <c r="E254" s="52"/>
      <c r="F254" s="50"/>
      <c r="G254" s="6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50"/>
      <c r="B255" s="19"/>
      <c r="C255" s="19"/>
      <c r="D255" s="50"/>
      <c r="E255" s="52"/>
      <c r="F255" s="50"/>
      <c r="G255" s="6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50"/>
      <c r="B256" s="19"/>
      <c r="C256" s="19"/>
      <c r="D256" s="50"/>
      <c r="E256" s="52"/>
      <c r="F256" s="50"/>
      <c r="G256" s="6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50"/>
      <c r="B257" s="19"/>
      <c r="C257" s="19"/>
      <c r="D257" s="50"/>
      <c r="E257" s="52"/>
      <c r="F257" s="50"/>
      <c r="G257" s="6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50"/>
      <c r="B258" s="19"/>
      <c r="C258" s="19"/>
      <c r="D258" s="50"/>
      <c r="E258" s="52"/>
      <c r="F258" s="50"/>
      <c r="G258" s="6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50"/>
      <c r="B259" s="19"/>
      <c r="C259" s="19"/>
      <c r="D259" s="50"/>
      <c r="E259" s="52"/>
      <c r="F259" s="50"/>
      <c r="G259" s="6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50"/>
      <c r="B260" s="19"/>
      <c r="C260" s="19"/>
      <c r="D260" s="50"/>
      <c r="E260" s="52"/>
      <c r="F260" s="50"/>
      <c r="G260" s="6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50"/>
      <c r="B261" s="19"/>
      <c r="C261" s="19"/>
      <c r="D261" s="50"/>
      <c r="E261" s="52"/>
      <c r="F261" s="50"/>
      <c r="G261" s="6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50"/>
      <c r="B262" s="19"/>
      <c r="C262" s="19"/>
      <c r="D262" s="50"/>
      <c r="E262" s="52"/>
      <c r="F262" s="50"/>
      <c r="G262" s="6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50"/>
      <c r="B263" s="19"/>
      <c r="C263" s="19"/>
      <c r="D263" s="50"/>
      <c r="E263" s="52"/>
      <c r="F263" s="50"/>
      <c r="G263" s="6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50"/>
      <c r="B264" s="19"/>
      <c r="C264" s="19"/>
      <c r="D264" s="50"/>
      <c r="E264" s="52"/>
      <c r="F264" s="50"/>
      <c r="G264" s="6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50"/>
      <c r="B265" s="19"/>
      <c r="C265" s="19"/>
      <c r="D265" s="50"/>
      <c r="E265" s="52"/>
      <c r="F265" s="50"/>
      <c r="G265" s="6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50"/>
      <c r="B266" s="19"/>
      <c r="C266" s="19"/>
      <c r="D266" s="50"/>
      <c r="E266" s="52"/>
      <c r="F266" s="50"/>
      <c r="G266" s="6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50"/>
      <c r="B267" s="19"/>
      <c r="C267" s="19"/>
      <c r="D267" s="50"/>
      <c r="E267" s="52"/>
      <c r="F267" s="50"/>
      <c r="G267" s="6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50"/>
      <c r="B268" s="19"/>
      <c r="C268" s="19"/>
      <c r="D268" s="50"/>
      <c r="E268" s="52"/>
      <c r="F268" s="50"/>
      <c r="G268" s="6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50"/>
      <c r="B269" s="19"/>
      <c r="C269" s="19"/>
      <c r="D269" s="50"/>
      <c r="E269" s="52"/>
      <c r="F269" s="50"/>
      <c r="G269" s="6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50"/>
      <c r="B270" s="19"/>
      <c r="C270" s="19"/>
      <c r="D270" s="50"/>
      <c r="E270" s="52"/>
      <c r="F270" s="50"/>
      <c r="G270" s="6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50"/>
      <c r="B271" s="19"/>
      <c r="C271" s="19"/>
      <c r="D271" s="50"/>
      <c r="E271" s="52"/>
      <c r="F271" s="50"/>
      <c r="G271" s="6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50"/>
      <c r="B272" s="19"/>
      <c r="C272" s="19"/>
      <c r="D272" s="50"/>
      <c r="E272" s="52"/>
      <c r="F272" s="50"/>
      <c r="G272" s="6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50"/>
      <c r="B273" s="19"/>
      <c r="C273" s="19"/>
      <c r="D273" s="50"/>
      <c r="E273" s="52"/>
      <c r="F273" s="50"/>
      <c r="G273" s="6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50"/>
      <c r="B274" s="19"/>
      <c r="C274" s="19"/>
      <c r="D274" s="50"/>
      <c r="E274" s="52"/>
      <c r="F274" s="50"/>
      <c r="G274" s="6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50"/>
      <c r="B275" s="19"/>
      <c r="C275" s="19"/>
      <c r="D275" s="50"/>
      <c r="E275" s="52"/>
      <c r="F275" s="50"/>
      <c r="G275" s="6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50"/>
      <c r="B276" s="19"/>
      <c r="C276" s="19"/>
      <c r="D276" s="50"/>
      <c r="E276" s="52"/>
      <c r="F276" s="50"/>
      <c r="G276" s="6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50"/>
      <c r="B277" s="19"/>
      <c r="C277" s="19"/>
      <c r="D277" s="50"/>
      <c r="E277" s="52"/>
      <c r="F277" s="50"/>
      <c r="G277" s="6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50"/>
      <c r="B278" s="19"/>
      <c r="C278" s="19"/>
      <c r="D278" s="50"/>
      <c r="E278" s="52"/>
      <c r="F278" s="50"/>
      <c r="G278" s="6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50"/>
      <c r="B279" s="19"/>
      <c r="C279" s="19"/>
      <c r="D279" s="50"/>
      <c r="E279" s="52"/>
      <c r="F279" s="50"/>
      <c r="G279" s="6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50"/>
      <c r="B280" s="19"/>
      <c r="C280" s="19"/>
      <c r="D280" s="50"/>
      <c r="E280" s="52"/>
      <c r="F280" s="50"/>
      <c r="G280" s="6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50"/>
      <c r="B281" s="19"/>
      <c r="C281" s="19"/>
      <c r="D281" s="50"/>
      <c r="E281" s="52"/>
      <c r="F281" s="50"/>
      <c r="G281" s="6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50"/>
      <c r="B282" s="19"/>
      <c r="C282" s="19"/>
      <c r="D282" s="50"/>
      <c r="E282" s="52"/>
      <c r="F282" s="50"/>
      <c r="G282" s="6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50"/>
      <c r="B283" s="19"/>
      <c r="C283" s="19"/>
      <c r="D283" s="50"/>
      <c r="E283" s="52"/>
      <c r="F283" s="50"/>
      <c r="G283" s="6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50"/>
      <c r="B284" s="19"/>
      <c r="C284" s="19"/>
      <c r="D284" s="50"/>
      <c r="E284" s="52"/>
      <c r="F284" s="50"/>
      <c r="G284" s="6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50"/>
      <c r="B285" s="19"/>
      <c r="C285" s="19"/>
      <c r="D285" s="50"/>
      <c r="E285" s="52"/>
      <c r="F285" s="50"/>
      <c r="G285" s="6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50"/>
      <c r="B286" s="19"/>
      <c r="C286" s="19"/>
      <c r="D286" s="50"/>
      <c r="E286" s="52"/>
      <c r="F286" s="50"/>
      <c r="G286" s="6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50"/>
      <c r="B287" s="19"/>
      <c r="C287" s="19"/>
      <c r="D287" s="50"/>
      <c r="E287" s="52"/>
      <c r="F287" s="50"/>
      <c r="G287" s="6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50"/>
      <c r="B288" s="19"/>
      <c r="C288" s="19"/>
      <c r="D288" s="50"/>
      <c r="E288" s="52"/>
      <c r="F288" s="50"/>
      <c r="G288" s="6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50"/>
      <c r="B289" s="19"/>
      <c r="C289" s="19"/>
      <c r="D289" s="50"/>
      <c r="E289" s="52"/>
      <c r="F289" s="50"/>
      <c r="G289" s="6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50"/>
      <c r="B290" s="19"/>
      <c r="C290" s="19"/>
      <c r="D290" s="50"/>
      <c r="E290" s="52"/>
      <c r="F290" s="50"/>
      <c r="G290" s="6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50"/>
      <c r="B291" s="19"/>
      <c r="C291" s="19"/>
      <c r="D291" s="50"/>
      <c r="E291" s="52"/>
      <c r="F291" s="50"/>
      <c r="G291" s="6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50"/>
      <c r="B292" s="19"/>
      <c r="C292" s="19"/>
      <c r="D292" s="50"/>
      <c r="E292" s="52"/>
      <c r="F292" s="50"/>
      <c r="G292" s="6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50"/>
      <c r="B293" s="19"/>
      <c r="C293" s="19"/>
      <c r="D293" s="50"/>
      <c r="E293" s="52"/>
      <c r="F293" s="50"/>
      <c r="G293" s="6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50"/>
      <c r="B294" s="19"/>
      <c r="C294" s="19"/>
      <c r="D294" s="50"/>
      <c r="E294" s="52"/>
      <c r="F294" s="50"/>
      <c r="G294" s="6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50"/>
      <c r="B295" s="19"/>
      <c r="C295" s="19"/>
      <c r="D295" s="50"/>
      <c r="E295" s="52"/>
      <c r="F295" s="50"/>
      <c r="G295" s="6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50"/>
      <c r="B296" s="19"/>
      <c r="C296" s="19"/>
      <c r="D296" s="50"/>
      <c r="E296" s="52"/>
      <c r="F296" s="50"/>
      <c r="G296" s="6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50"/>
      <c r="B297" s="19"/>
      <c r="C297" s="19"/>
      <c r="D297" s="50"/>
      <c r="E297" s="52"/>
      <c r="F297" s="50"/>
      <c r="G297" s="6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50"/>
      <c r="B298" s="19"/>
      <c r="C298" s="19"/>
      <c r="D298" s="50"/>
      <c r="E298" s="52"/>
      <c r="F298" s="50"/>
      <c r="G298" s="6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50"/>
      <c r="B299" s="19"/>
      <c r="C299" s="19"/>
      <c r="D299" s="50"/>
      <c r="E299" s="52"/>
      <c r="F299" s="50"/>
      <c r="G299" s="6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50"/>
      <c r="B300" s="19"/>
      <c r="C300" s="19"/>
      <c r="D300" s="50"/>
      <c r="E300" s="52"/>
      <c r="F300" s="50"/>
      <c r="G300" s="6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50"/>
      <c r="B301" s="19"/>
      <c r="C301" s="19"/>
      <c r="D301" s="50"/>
      <c r="E301" s="52"/>
      <c r="F301" s="50"/>
      <c r="G301" s="6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50"/>
      <c r="B302" s="19"/>
      <c r="C302" s="19"/>
      <c r="D302" s="50"/>
      <c r="E302" s="52"/>
      <c r="F302" s="50"/>
      <c r="G302" s="6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50"/>
      <c r="B303" s="19"/>
      <c r="C303" s="19"/>
      <c r="D303" s="50"/>
      <c r="E303" s="52"/>
      <c r="F303" s="50"/>
      <c r="G303" s="6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50"/>
      <c r="B304" s="19"/>
      <c r="C304" s="19"/>
      <c r="D304" s="50"/>
      <c r="E304" s="52"/>
      <c r="F304" s="50"/>
      <c r="G304" s="6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50"/>
      <c r="B305" s="19"/>
      <c r="C305" s="19"/>
      <c r="D305" s="50"/>
      <c r="E305" s="52"/>
      <c r="F305" s="50"/>
      <c r="G305" s="6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50"/>
      <c r="B306" s="19"/>
      <c r="C306" s="19"/>
      <c r="D306" s="50"/>
      <c r="E306" s="52"/>
      <c r="F306" s="50"/>
      <c r="G306" s="6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50"/>
      <c r="B307" s="19"/>
      <c r="C307" s="19"/>
      <c r="D307" s="50"/>
      <c r="E307" s="52"/>
      <c r="F307" s="50"/>
      <c r="G307" s="6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50"/>
      <c r="B308" s="19"/>
      <c r="C308" s="19"/>
      <c r="D308" s="50"/>
      <c r="E308" s="52"/>
      <c r="F308" s="50"/>
      <c r="G308" s="6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50"/>
      <c r="B309" s="19"/>
      <c r="C309" s="19"/>
      <c r="D309" s="50"/>
      <c r="E309" s="52"/>
      <c r="F309" s="50"/>
      <c r="G309" s="6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50"/>
      <c r="B310" s="19"/>
      <c r="C310" s="19"/>
      <c r="D310" s="50"/>
      <c r="E310" s="52"/>
      <c r="F310" s="50"/>
      <c r="G310" s="6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50"/>
      <c r="B311" s="19"/>
      <c r="C311" s="19"/>
      <c r="D311" s="50"/>
      <c r="E311" s="52"/>
      <c r="F311" s="50"/>
      <c r="G311" s="6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50"/>
      <c r="B312" s="19"/>
      <c r="C312" s="19"/>
      <c r="D312" s="50"/>
      <c r="E312" s="52"/>
      <c r="F312" s="50"/>
      <c r="G312" s="6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50"/>
      <c r="B313" s="19"/>
      <c r="C313" s="19"/>
      <c r="D313" s="50"/>
      <c r="E313" s="52"/>
      <c r="F313" s="50"/>
      <c r="G313" s="6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50"/>
      <c r="B314" s="19"/>
      <c r="C314" s="19"/>
      <c r="D314" s="50"/>
      <c r="E314" s="52"/>
      <c r="F314" s="50"/>
      <c r="G314" s="6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50"/>
      <c r="B315" s="19"/>
      <c r="C315" s="19"/>
      <c r="D315" s="50"/>
      <c r="E315" s="52"/>
      <c r="F315" s="50"/>
      <c r="G315" s="6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50"/>
      <c r="B316" s="19"/>
      <c r="C316" s="19"/>
      <c r="D316" s="50"/>
      <c r="E316" s="52"/>
      <c r="F316" s="50"/>
      <c r="G316" s="6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50"/>
      <c r="B317" s="19"/>
      <c r="C317" s="19"/>
      <c r="D317" s="50"/>
      <c r="E317" s="52"/>
      <c r="F317" s="50"/>
      <c r="G317" s="6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50"/>
      <c r="B318" s="19"/>
      <c r="C318" s="19"/>
      <c r="D318" s="50"/>
      <c r="E318" s="52"/>
      <c r="F318" s="50"/>
      <c r="G318" s="6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50"/>
      <c r="B319" s="19"/>
      <c r="C319" s="19"/>
      <c r="D319" s="50"/>
      <c r="E319" s="52"/>
      <c r="F319" s="50"/>
      <c r="G319" s="6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50"/>
      <c r="B320" s="19"/>
      <c r="C320" s="19"/>
      <c r="D320" s="50"/>
      <c r="E320" s="52"/>
      <c r="F320" s="50"/>
      <c r="G320" s="6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50"/>
      <c r="B321" s="19"/>
      <c r="C321" s="19"/>
      <c r="D321" s="50"/>
      <c r="E321" s="52"/>
      <c r="F321" s="50"/>
      <c r="G321" s="6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50"/>
      <c r="B322" s="19"/>
      <c r="C322" s="19"/>
      <c r="D322" s="50"/>
      <c r="E322" s="52"/>
      <c r="F322" s="50"/>
      <c r="G322" s="6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50"/>
      <c r="B323" s="19"/>
      <c r="C323" s="19"/>
      <c r="D323" s="50"/>
      <c r="E323" s="52"/>
      <c r="F323" s="50"/>
      <c r="G323" s="6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50"/>
      <c r="B324" s="19"/>
      <c r="C324" s="19"/>
      <c r="D324" s="50"/>
      <c r="E324" s="52"/>
      <c r="F324" s="50"/>
      <c r="G324" s="6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50"/>
      <c r="B325" s="19"/>
      <c r="C325" s="19"/>
      <c r="D325" s="50"/>
      <c r="E325" s="52"/>
      <c r="F325" s="50"/>
      <c r="G325" s="6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50"/>
      <c r="B326" s="19"/>
      <c r="C326" s="19"/>
      <c r="D326" s="50"/>
      <c r="E326" s="52"/>
      <c r="F326" s="50"/>
      <c r="G326" s="6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50"/>
      <c r="B327" s="19"/>
      <c r="C327" s="19"/>
      <c r="D327" s="50"/>
      <c r="E327" s="52"/>
      <c r="F327" s="50"/>
      <c r="G327" s="6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50"/>
      <c r="B328" s="19"/>
      <c r="C328" s="19"/>
      <c r="D328" s="50"/>
      <c r="E328" s="52"/>
      <c r="F328" s="50"/>
      <c r="G328" s="6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50"/>
      <c r="B329" s="19"/>
      <c r="C329" s="19"/>
      <c r="D329" s="50"/>
      <c r="E329" s="52"/>
      <c r="F329" s="50"/>
      <c r="G329" s="6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50"/>
      <c r="B330" s="19"/>
      <c r="C330" s="19"/>
      <c r="D330" s="50"/>
      <c r="E330" s="52"/>
      <c r="F330" s="50"/>
      <c r="G330" s="6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50"/>
      <c r="B331" s="19"/>
      <c r="C331" s="19"/>
      <c r="D331" s="50"/>
      <c r="E331" s="52"/>
      <c r="F331" s="50"/>
      <c r="G331" s="6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50"/>
      <c r="B332" s="19"/>
      <c r="C332" s="19"/>
      <c r="D332" s="50"/>
      <c r="E332" s="52"/>
      <c r="F332" s="50"/>
      <c r="G332" s="6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50"/>
      <c r="B333" s="19"/>
      <c r="C333" s="19"/>
      <c r="D333" s="50"/>
      <c r="E333" s="52"/>
      <c r="F333" s="50"/>
      <c r="G333" s="6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50"/>
      <c r="B334" s="19"/>
      <c r="C334" s="19"/>
      <c r="D334" s="50"/>
      <c r="E334" s="52"/>
      <c r="F334" s="50"/>
      <c r="G334" s="6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50"/>
      <c r="B335" s="19"/>
      <c r="C335" s="19"/>
      <c r="D335" s="50"/>
      <c r="E335" s="52"/>
      <c r="F335" s="50"/>
      <c r="G335" s="6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50"/>
      <c r="B336" s="19"/>
      <c r="C336" s="19"/>
      <c r="D336" s="50"/>
      <c r="E336" s="52"/>
      <c r="F336" s="50"/>
      <c r="G336" s="6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50"/>
      <c r="B337" s="19"/>
      <c r="C337" s="19"/>
      <c r="D337" s="50"/>
      <c r="E337" s="52"/>
      <c r="F337" s="50"/>
      <c r="G337" s="6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50"/>
      <c r="B338" s="19"/>
      <c r="C338" s="19"/>
      <c r="D338" s="50"/>
      <c r="E338" s="52"/>
      <c r="F338" s="50"/>
      <c r="G338" s="6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50"/>
      <c r="B339" s="19"/>
      <c r="C339" s="19"/>
      <c r="D339" s="50"/>
      <c r="E339" s="52"/>
      <c r="F339" s="50"/>
      <c r="G339" s="6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50"/>
      <c r="B340" s="19"/>
      <c r="C340" s="19"/>
      <c r="D340" s="50"/>
      <c r="E340" s="52"/>
      <c r="F340" s="50"/>
      <c r="G340" s="6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50"/>
      <c r="B341" s="19"/>
      <c r="C341" s="19"/>
      <c r="D341" s="50"/>
      <c r="E341" s="52"/>
      <c r="F341" s="50"/>
      <c r="G341" s="6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50"/>
      <c r="B342" s="19"/>
      <c r="C342" s="19"/>
      <c r="D342" s="50"/>
      <c r="E342" s="52"/>
      <c r="F342" s="50"/>
      <c r="G342" s="6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50"/>
      <c r="B343" s="19"/>
      <c r="C343" s="19"/>
      <c r="D343" s="50"/>
      <c r="E343" s="52"/>
      <c r="F343" s="50"/>
      <c r="G343" s="6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50"/>
      <c r="B344" s="19"/>
      <c r="C344" s="19"/>
      <c r="D344" s="50"/>
      <c r="E344" s="52"/>
      <c r="F344" s="50"/>
      <c r="G344" s="6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50"/>
      <c r="B345" s="19"/>
      <c r="C345" s="19"/>
      <c r="D345" s="50"/>
      <c r="E345" s="52"/>
      <c r="F345" s="50"/>
      <c r="G345" s="6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50"/>
      <c r="B346" s="19"/>
      <c r="C346" s="19"/>
      <c r="D346" s="50"/>
      <c r="E346" s="52"/>
      <c r="F346" s="50"/>
      <c r="G346" s="6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50"/>
      <c r="B347" s="19"/>
      <c r="C347" s="19"/>
      <c r="D347" s="50"/>
      <c r="E347" s="52"/>
      <c r="F347" s="50"/>
      <c r="G347" s="6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50"/>
      <c r="B348" s="19"/>
      <c r="C348" s="19"/>
      <c r="D348" s="50"/>
      <c r="E348" s="52"/>
      <c r="F348" s="50"/>
      <c r="G348" s="6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50"/>
      <c r="B349" s="19"/>
      <c r="C349" s="19"/>
      <c r="D349" s="50"/>
      <c r="E349" s="52"/>
      <c r="F349" s="50"/>
      <c r="G349" s="6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50"/>
      <c r="B350" s="19"/>
      <c r="C350" s="19"/>
      <c r="D350" s="50"/>
      <c r="E350" s="52"/>
      <c r="F350" s="50"/>
      <c r="G350" s="6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50"/>
      <c r="B351" s="19"/>
      <c r="C351" s="19"/>
      <c r="D351" s="50"/>
      <c r="E351" s="52"/>
      <c r="F351" s="50"/>
      <c r="G351" s="6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50"/>
      <c r="B352" s="19"/>
      <c r="C352" s="19"/>
      <c r="D352" s="50"/>
      <c r="E352" s="52"/>
      <c r="F352" s="50"/>
      <c r="G352" s="6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50"/>
      <c r="B353" s="19"/>
      <c r="C353" s="19"/>
      <c r="D353" s="50"/>
      <c r="E353" s="52"/>
      <c r="F353" s="50"/>
      <c r="G353" s="6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50"/>
      <c r="B354" s="19"/>
      <c r="C354" s="19"/>
      <c r="D354" s="50"/>
      <c r="E354" s="52"/>
      <c r="F354" s="50"/>
      <c r="G354" s="6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50"/>
      <c r="B355" s="19"/>
      <c r="C355" s="19"/>
      <c r="D355" s="50"/>
      <c r="E355" s="52"/>
      <c r="F355" s="50"/>
      <c r="G355" s="6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50"/>
      <c r="B356" s="19"/>
      <c r="C356" s="19"/>
      <c r="D356" s="50"/>
      <c r="E356" s="52"/>
      <c r="F356" s="50"/>
      <c r="G356" s="6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50"/>
      <c r="B357" s="19"/>
      <c r="C357" s="19"/>
      <c r="D357" s="50"/>
      <c r="E357" s="52"/>
      <c r="F357" s="50"/>
      <c r="G357" s="6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50"/>
      <c r="B358" s="19"/>
      <c r="C358" s="19"/>
      <c r="D358" s="50"/>
      <c r="E358" s="52"/>
      <c r="F358" s="50"/>
      <c r="G358" s="6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50"/>
      <c r="B359" s="19"/>
      <c r="C359" s="19"/>
      <c r="D359" s="50"/>
      <c r="E359" s="52"/>
      <c r="F359" s="50"/>
      <c r="G359" s="6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50"/>
      <c r="B360" s="19"/>
      <c r="C360" s="19"/>
      <c r="D360" s="50"/>
      <c r="E360" s="52"/>
      <c r="F360" s="50"/>
      <c r="G360" s="6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50"/>
      <c r="B361" s="19"/>
      <c r="C361" s="19"/>
      <c r="D361" s="50"/>
      <c r="E361" s="52"/>
      <c r="F361" s="50"/>
      <c r="G361" s="6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50"/>
      <c r="B362" s="19"/>
      <c r="C362" s="19"/>
      <c r="D362" s="50"/>
      <c r="E362" s="52"/>
      <c r="F362" s="50"/>
      <c r="G362" s="6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50"/>
      <c r="B363" s="19"/>
      <c r="C363" s="19"/>
      <c r="D363" s="50"/>
      <c r="E363" s="52"/>
      <c r="F363" s="50"/>
      <c r="G363" s="6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50"/>
      <c r="B364" s="19"/>
      <c r="C364" s="19"/>
      <c r="D364" s="50"/>
      <c r="E364" s="52"/>
      <c r="F364" s="50"/>
      <c r="G364" s="6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50"/>
      <c r="B365" s="19"/>
      <c r="C365" s="19"/>
      <c r="D365" s="50"/>
      <c r="E365" s="52"/>
      <c r="F365" s="50"/>
      <c r="G365" s="6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50"/>
      <c r="B366" s="19"/>
      <c r="C366" s="19"/>
      <c r="D366" s="50"/>
      <c r="E366" s="52"/>
      <c r="F366" s="50"/>
      <c r="G366" s="6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50"/>
      <c r="B367" s="19"/>
      <c r="C367" s="19"/>
      <c r="D367" s="50"/>
      <c r="E367" s="52"/>
      <c r="F367" s="50"/>
      <c r="G367" s="6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50"/>
      <c r="B368" s="19"/>
      <c r="C368" s="19"/>
      <c r="D368" s="50"/>
      <c r="E368" s="52"/>
      <c r="F368" s="50"/>
      <c r="G368" s="6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50"/>
      <c r="B369" s="19"/>
      <c r="C369" s="19"/>
      <c r="D369" s="50"/>
      <c r="E369" s="52"/>
      <c r="F369" s="50"/>
      <c r="G369" s="6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50"/>
      <c r="B370" s="19"/>
      <c r="C370" s="19"/>
      <c r="D370" s="50"/>
      <c r="E370" s="52"/>
      <c r="F370" s="50"/>
      <c r="G370" s="6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50"/>
      <c r="B371" s="19"/>
      <c r="C371" s="19"/>
      <c r="D371" s="50"/>
      <c r="E371" s="52"/>
      <c r="F371" s="50"/>
      <c r="G371" s="6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50"/>
      <c r="B372" s="19"/>
      <c r="C372" s="19"/>
      <c r="D372" s="50"/>
      <c r="E372" s="52"/>
      <c r="F372" s="50"/>
      <c r="G372" s="6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50"/>
      <c r="B373" s="19"/>
      <c r="C373" s="19"/>
      <c r="D373" s="50"/>
      <c r="E373" s="52"/>
      <c r="F373" s="50"/>
      <c r="G373" s="6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50"/>
      <c r="B374" s="19"/>
      <c r="C374" s="19"/>
      <c r="D374" s="50"/>
      <c r="E374" s="52"/>
      <c r="F374" s="50"/>
      <c r="G374" s="6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50"/>
      <c r="B375" s="19"/>
      <c r="C375" s="19"/>
      <c r="D375" s="50"/>
      <c r="E375" s="52"/>
      <c r="F375" s="50"/>
      <c r="G375" s="6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50"/>
      <c r="B376" s="19"/>
      <c r="C376" s="19"/>
      <c r="D376" s="50"/>
      <c r="E376" s="52"/>
      <c r="F376" s="50"/>
      <c r="G376" s="6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50"/>
      <c r="B377" s="19"/>
      <c r="C377" s="19"/>
      <c r="D377" s="50"/>
      <c r="E377" s="52"/>
      <c r="F377" s="50"/>
      <c r="G377" s="6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50"/>
      <c r="B378" s="19"/>
      <c r="C378" s="19"/>
      <c r="D378" s="50"/>
      <c r="E378" s="52"/>
      <c r="F378" s="50"/>
      <c r="G378" s="6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50"/>
      <c r="B379" s="19"/>
      <c r="C379" s="19"/>
      <c r="D379" s="50"/>
      <c r="E379" s="52"/>
      <c r="F379" s="50"/>
      <c r="G379" s="6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50"/>
      <c r="B380" s="19"/>
      <c r="C380" s="19"/>
      <c r="D380" s="50"/>
      <c r="E380" s="52"/>
      <c r="F380" s="50"/>
      <c r="G380" s="6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50"/>
      <c r="B381" s="19"/>
      <c r="C381" s="19"/>
      <c r="D381" s="50"/>
      <c r="E381" s="52"/>
      <c r="F381" s="50"/>
      <c r="G381" s="6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50"/>
      <c r="B382" s="19"/>
      <c r="C382" s="19"/>
      <c r="D382" s="50"/>
      <c r="E382" s="52"/>
      <c r="F382" s="50"/>
      <c r="G382" s="6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50"/>
      <c r="B383" s="19"/>
      <c r="C383" s="19"/>
      <c r="D383" s="50"/>
      <c r="E383" s="52"/>
      <c r="F383" s="50"/>
      <c r="G383" s="6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50"/>
      <c r="B384" s="19"/>
      <c r="C384" s="19"/>
      <c r="D384" s="50"/>
      <c r="E384" s="52"/>
      <c r="F384" s="50"/>
      <c r="G384" s="6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50"/>
      <c r="B385" s="19"/>
      <c r="C385" s="19"/>
      <c r="D385" s="50"/>
      <c r="E385" s="52"/>
      <c r="F385" s="50"/>
      <c r="G385" s="6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50"/>
      <c r="B386" s="19"/>
      <c r="C386" s="19"/>
      <c r="D386" s="50"/>
      <c r="E386" s="52"/>
      <c r="F386" s="50"/>
      <c r="G386" s="6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50"/>
      <c r="B387" s="19"/>
      <c r="C387" s="19"/>
      <c r="D387" s="50"/>
      <c r="E387" s="52"/>
      <c r="F387" s="50"/>
      <c r="G387" s="6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50"/>
      <c r="B388" s="19"/>
      <c r="C388" s="19"/>
      <c r="D388" s="50"/>
      <c r="E388" s="52"/>
      <c r="F388" s="50"/>
      <c r="G388" s="6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50"/>
      <c r="B389" s="19"/>
      <c r="C389" s="19"/>
      <c r="D389" s="50"/>
      <c r="E389" s="52"/>
      <c r="F389" s="50"/>
      <c r="G389" s="6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50"/>
      <c r="B390" s="19"/>
      <c r="C390" s="19"/>
      <c r="D390" s="50"/>
      <c r="E390" s="52"/>
      <c r="F390" s="50"/>
      <c r="G390" s="6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50"/>
      <c r="B391" s="19"/>
      <c r="C391" s="19"/>
      <c r="D391" s="50"/>
      <c r="E391" s="52"/>
      <c r="F391" s="50"/>
      <c r="G391" s="6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50"/>
      <c r="B392" s="19"/>
      <c r="C392" s="19"/>
      <c r="D392" s="50"/>
      <c r="E392" s="52"/>
      <c r="F392" s="50"/>
      <c r="G392" s="6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50"/>
      <c r="B393" s="19"/>
      <c r="C393" s="19"/>
      <c r="D393" s="50"/>
      <c r="E393" s="52"/>
      <c r="F393" s="50"/>
      <c r="G393" s="6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50"/>
      <c r="B394" s="19"/>
      <c r="C394" s="19"/>
      <c r="D394" s="50"/>
      <c r="E394" s="52"/>
      <c r="F394" s="50"/>
      <c r="G394" s="6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50"/>
      <c r="B395" s="19"/>
      <c r="C395" s="19"/>
      <c r="D395" s="50"/>
      <c r="E395" s="52"/>
      <c r="F395" s="50"/>
      <c r="G395" s="6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50"/>
      <c r="B396" s="19"/>
      <c r="C396" s="19"/>
      <c r="D396" s="50"/>
      <c r="E396" s="52"/>
      <c r="F396" s="50"/>
      <c r="G396" s="6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50"/>
      <c r="B397" s="19"/>
      <c r="C397" s="19"/>
      <c r="D397" s="50"/>
      <c r="E397" s="52"/>
      <c r="F397" s="50"/>
      <c r="G397" s="6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50"/>
      <c r="B398" s="19"/>
      <c r="C398" s="19"/>
      <c r="D398" s="50"/>
      <c r="E398" s="52"/>
      <c r="F398" s="50"/>
      <c r="G398" s="6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50"/>
      <c r="B399" s="19"/>
      <c r="C399" s="19"/>
      <c r="D399" s="50"/>
      <c r="E399" s="52"/>
      <c r="F399" s="50"/>
      <c r="G399" s="6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50"/>
      <c r="B400" s="19"/>
      <c r="C400" s="19"/>
      <c r="D400" s="50"/>
      <c r="E400" s="52"/>
      <c r="F400" s="50"/>
      <c r="G400" s="6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50"/>
      <c r="B401" s="19"/>
      <c r="C401" s="19"/>
      <c r="D401" s="50"/>
      <c r="E401" s="52"/>
      <c r="F401" s="50"/>
      <c r="G401" s="6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50"/>
      <c r="B402" s="19"/>
      <c r="C402" s="19"/>
      <c r="D402" s="50"/>
      <c r="E402" s="52"/>
      <c r="F402" s="50"/>
      <c r="G402" s="6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50"/>
      <c r="B403" s="19"/>
      <c r="C403" s="19"/>
      <c r="D403" s="50"/>
      <c r="E403" s="52"/>
      <c r="F403" s="50"/>
      <c r="G403" s="6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50"/>
      <c r="B404" s="19"/>
      <c r="C404" s="19"/>
      <c r="D404" s="50"/>
      <c r="E404" s="52"/>
      <c r="F404" s="50"/>
      <c r="G404" s="6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50"/>
      <c r="B405" s="19"/>
      <c r="C405" s="19"/>
      <c r="D405" s="50"/>
      <c r="E405" s="52"/>
      <c r="F405" s="50"/>
      <c r="G405" s="6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50"/>
      <c r="B406" s="19"/>
      <c r="C406" s="19"/>
      <c r="D406" s="50"/>
      <c r="E406" s="52"/>
      <c r="F406" s="50"/>
      <c r="G406" s="6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50"/>
      <c r="B407" s="19"/>
      <c r="C407" s="19"/>
      <c r="D407" s="50"/>
      <c r="E407" s="52"/>
      <c r="F407" s="50"/>
      <c r="G407" s="6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50"/>
      <c r="B408" s="19"/>
      <c r="C408" s="19"/>
      <c r="D408" s="50"/>
      <c r="E408" s="52"/>
      <c r="F408" s="50"/>
      <c r="G408" s="6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50"/>
      <c r="B409" s="19"/>
      <c r="C409" s="19"/>
      <c r="D409" s="50"/>
      <c r="E409" s="52"/>
      <c r="F409" s="50"/>
      <c r="G409" s="6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50"/>
      <c r="B410" s="19"/>
      <c r="C410" s="19"/>
      <c r="D410" s="50"/>
      <c r="E410" s="52"/>
      <c r="F410" s="50"/>
      <c r="G410" s="6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50"/>
      <c r="B411" s="19"/>
      <c r="C411" s="19"/>
      <c r="D411" s="50"/>
      <c r="E411" s="52"/>
      <c r="F411" s="50"/>
      <c r="G411" s="6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50"/>
      <c r="B412" s="19"/>
      <c r="C412" s="19"/>
      <c r="D412" s="50"/>
      <c r="E412" s="52"/>
      <c r="F412" s="50"/>
      <c r="G412" s="6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50"/>
      <c r="B413" s="19"/>
      <c r="C413" s="19"/>
      <c r="D413" s="50"/>
      <c r="E413" s="52"/>
      <c r="F413" s="50"/>
      <c r="G413" s="6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50"/>
      <c r="B414" s="19"/>
      <c r="C414" s="19"/>
      <c r="D414" s="50"/>
      <c r="E414" s="52"/>
      <c r="F414" s="50"/>
      <c r="G414" s="6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50"/>
      <c r="B415" s="19"/>
      <c r="C415" s="19"/>
      <c r="D415" s="50"/>
      <c r="E415" s="52"/>
      <c r="F415" s="50"/>
      <c r="G415" s="6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50"/>
      <c r="B416" s="19"/>
      <c r="C416" s="19"/>
      <c r="D416" s="50"/>
      <c r="E416" s="52"/>
      <c r="F416" s="50"/>
      <c r="G416" s="6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50"/>
      <c r="B417" s="19"/>
      <c r="C417" s="19"/>
      <c r="D417" s="50"/>
      <c r="E417" s="52"/>
      <c r="F417" s="50"/>
      <c r="G417" s="6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50"/>
      <c r="B418" s="19"/>
      <c r="C418" s="19"/>
      <c r="D418" s="50"/>
      <c r="E418" s="52"/>
      <c r="F418" s="50"/>
      <c r="G418" s="6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50"/>
      <c r="B419" s="19"/>
      <c r="C419" s="19"/>
      <c r="D419" s="50"/>
      <c r="E419" s="52"/>
      <c r="F419" s="50"/>
      <c r="G419" s="6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50"/>
      <c r="B420" s="19"/>
      <c r="C420" s="19"/>
      <c r="D420" s="50"/>
      <c r="E420" s="52"/>
      <c r="F420" s="50"/>
      <c r="G420" s="6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50"/>
      <c r="B421" s="19"/>
      <c r="C421" s="19"/>
      <c r="D421" s="50"/>
      <c r="E421" s="52"/>
      <c r="F421" s="50"/>
      <c r="G421" s="6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50"/>
      <c r="B422" s="19"/>
      <c r="C422" s="19"/>
      <c r="D422" s="50"/>
      <c r="E422" s="52"/>
      <c r="F422" s="50"/>
      <c r="G422" s="6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50"/>
      <c r="B423" s="19"/>
      <c r="C423" s="19"/>
      <c r="D423" s="50"/>
      <c r="E423" s="52"/>
      <c r="F423" s="50"/>
      <c r="G423" s="6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50"/>
      <c r="B424" s="19"/>
      <c r="C424" s="19"/>
      <c r="D424" s="50"/>
      <c r="E424" s="52"/>
      <c r="F424" s="50"/>
      <c r="G424" s="6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50"/>
      <c r="B425" s="19"/>
      <c r="C425" s="19"/>
      <c r="D425" s="50"/>
      <c r="E425" s="52"/>
      <c r="F425" s="50"/>
      <c r="G425" s="6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50"/>
      <c r="B426" s="19"/>
      <c r="C426" s="19"/>
      <c r="D426" s="50"/>
      <c r="E426" s="52"/>
      <c r="F426" s="50"/>
      <c r="G426" s="6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50"/>
      <c r="B427" s="19"/>
      <c r="C427" s="19"/>
      <c r="D427" s="50"/>
      <c r="E427" s="52"/>
      <c r="F427" s="50"/>
      <c r="G427" s="6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50"/>
      <c r="B428" s="19"/>
      <c r="C428" s="19"/>
      <c r="D428" s="50"/>
      <c r="E428" s="52"/>
      <c r="F428" s="50"/>
      <c r="G428" s="6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50"/>
      <c r="B429" s="19"/>
      <c r="C429" s="19"/>
      <c r="D429" s="50"/>
      <c r="E429" s="52"/>
      <c r="F429" s="50"/>
      <c r="G429" s="6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50"/>
      <c r="B430" s="19"/>
      <c r="C430" s="19"/>
      <c r="D430" s="50"/>
      <c r="E430" s="52"/>
      <c r="F430" s="50"/>
      <c r="G430" s="6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50"/>
      <c r="B431" s="19"/>
      <c r="C431" s="19"/>
      <c r="D431" s="50"/>
      <c r="E431" s="52"/>
      <c r="F431" s="50"/>
      <c r="G431" s="6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50"/>
      <c r="B432" s="19"/>
      <c r="C432" s="19"/>
      <c r="D432" s="50"/>
      <c r="E432" s="52"/>
      <c r="F432" s="50"/>
      <c r="G432" s="6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50"/>
      <c r="B433" s="19"/>
      <c r="C433" s="19"/>
      <c r="D433" s="50"/>
      <c r="E433" s="52"/>
      <c r="F433" s="50"/>
      <c r="G433" s="6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50"/>
      <c r="B434" s="19"/>
      <c r="C434" s="19"/>
      <c r="D434" s="50"/>
      <c r="E434" s="52"/>
      <c r="F434" s="50"/>
      <c r="G434" s="6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50"/>
      <c r="B435" s="19"/>
      <c r="C435" s="19"/>
      <c r="D435" s="50"/>
      <c r="E435" s="52"/>
      <c r="F435" s="50"/>
      <c r="G435" s="6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50"/>
      <c r="B436" s="19"/>
      <c r="C436" s="19"/>
      <c r="D436" s="50"/>
      <c r="E436" s="52"/>
      <c r="F436" s="50"/>
      <c r="G436" s="6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50"/>
      <c r="B437" s="19"/>
      <c r="C437" s="19"/>
      <c r="D437" s="50"/>
      <c r="E437" s="52"/>
      <c r="F437" s="50"/>
      <c r="G437" s="6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50"/>
      <c r="B438" s="19"/>
      <c r="C438" s="19"/>
      <c r="D438" s="50"/>
      <c r="E438" s="52"/>
      <c r="F438" s="50"/>
      <c r="G438" s="6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50"/>
      <c r="B439" s="19"/>
      <c r="C439" s="19"/>
      <c r="D439" s="50"/>
      <c r="E439" s="52"/>
      <c r="F439" s="50"/>
      <c r="G439" s="6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50"/>
      <c r="B440" s="19"/>
      <c r="C440" s="19"/>
      <c r="D440" s="50"/>
      <c r="E440" s="52"/>
      <c r="F440" s="50"/>
      <c r="G440" s="6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50"/>
      <c r="B441" s="19"/>
      <c r="C441" s="19"/>
      <c r="D441" s="50"/>
      <c r="E441" s="52"/>
      <c r="F441" s="50"/>
      <c r="G441" s="6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50"/>
      <c r="B442" s="19"/>
      <c r="C442" s="19"/>
      <c r="D442" s="50"/>
      <c r="E442" s="52"/>
      <c r="F442" s="50"/>
      <c r="G442" s="6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50"/>
      <c r="B443" s="19"/>
      <c r="C443" s="19"/>
      <c r="D443" s="50"/>
      <c r="E443" s="52"/>
      <c r="F443" s="50"/>
      <c r="G443" s="6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50"/>
      <c r="B444" s="19"/>
      <c r="C444" s="19"/>
      <c r="D444" s="50"/>
      <c r="E444" s="52"/>
      <c r="F444" s="50"/>
      <c r="G444" s="6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50"/>
      <c r="B445" s="19"/>
      <c r="C445" s="19"/>
      <c r="D445" s="50"/>
      <c r="E445" s="52"/>
      <c r="F445" s="50"/>
      <c r="G445" s="6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50"/>
      <c r="B446" s="19"/>
      <c r="C446" s="19"/>
      <c r="D446" s="50"/>
      <c r="E446" s="52"/>
      <c r="F446" s="50"/>
      <c r="G446" s="6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50"/>
      <c r="B447" s="19"/>
      <c r="C447" s="19"/>
      <c r="D447" s="50"/>
      <c r="E447" s="52"/>
      <c r="F447" s="50"/>
      <c r="G447" s="6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50"/>
      <c r="B448" s="19"/>
      <c r="C448" s="19"/>
      <c r="D448" s="50"/>
      <c r="E448" s="52"/>
      <c r="F448" s="50"/>
      <c r="G448" s="6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50"/>
      <c r="B449" s="19"/>
      <c r="C449" s="19"/>
      <c r="D449" s="50"/>
      <c r="E449" s="52"/>
      <c r="F449" s="50"/>
      <c r="G449" s="6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50"/>
      <c r="B450" s="19"/>
      <c r="C450" s="19"/>
      <c r="D450" s="50"/>
      <c r="E450" s="52"/>
      <c r="F450" s="50"/>
      <c r="G450" s="6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50"/>
      <c r="B451" s="19"/>
      <c r="C451" s="19"/>
      <c r="D451" s="50"/>
      <c r="E451" s="52"/>
      <c r="F451" s="50"/>
      <c r="G451" s="6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50"/>
      <c r="B452" s="19"/>
      <c r="C452" s="19"/>
      <c r="D452" s="50"/>
      <c r="E452" s="52"/>
      <c r="F452" s="50"/>
      <c r="G452" s="6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50"/>
      <c r="B453" s="19"/>
      <c r="C453" s="19"/>
      <c r="D453" s="50"/>
      <c r="E453" s="52"/>
      <c r="F453" s="50"/>
      <c r="G453" s="6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50"/>
      <c r="B454" s="19"/>
      <c r="C454" s="19"/>
      <c r="D454" s="50"/>
      <c r="E454" s="52"/>
      <c r="F454" s="50"/>
      <c r="G454" s="6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50"/>
      <c r="B455" s="19"/>
      <c r="C455" s="19"/>
      <c r="D455" s="50"/>
      <c r="E455" s="52"/>
      <c r="F455" s="50"/>
      <c r="G455" s="6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50"/>
      <c r="B456" s="19"/>
      <c r="C456" s="19"/>
      <c r="D456" s="50"/>
      <c r="E456" s="52"/>
      <c r="F456" s="50"/>
      <c r="G456" s="6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50"/>
      <c r="B457" s="19"/>
      <c r="C457" s="19"/>
      <c r="D457" s="50"/>
      <c r="E457" s="52"/>
      <c r="F457" s="50"/>
      <c r="G457" s="6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50"/>
      <c r="B458" s="19"/>
      <c r="C458" s="19"/>
      <c r="D458" s="50"/>
      <c r="E458" s="52"/>
      <c r="F458" s="50"/>
      <c r="G458" s="6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50"/>
      <c r="B459" s="19"/>
      <c r="C459" s="19"/>
      <c r="D459" s="50"/>
      <c r="E459" s="52"/>
      <c r="F459" s="50"/>
      <c r="G459" s="6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50"/>
      <c r="B460" s="19"/>
      <c r="C460" s="19"/>
      <c r="D460" s="50"/>
      <c r="E460" s="52"/>
      <c r="F460" s="50"/>
      <c r="G460" s="6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50"/>
      <c r="B461" s="19"/>
      <c r="C461" s="19"/>
      <c r="D461" s="50"/>
      <c r="E461" s="52"/>
      <c r="F461" s="50"/>
      <c r="G461" s="6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50"/>
      <c r="B462" s="19"/>
      <c r="C462" s="19"/>
      <c r="D462" s="50"/>
      <c r="E462" s="52"/>
      <c r="F462" s="50"/>
      <c r="G462" s="6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50"/>
      <c r="B463" s="19"/>
      <c r="C463" s="19"/>
      <c r="D463" s="50"/>
      <c r="E463" s="52"/>
      <c r="F463" s="50"/>
      <c r="G463" s="6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50"/>
      <c r="B464" s="19"/>
      <c r="C464" s="19"/>
      <c r="D464" s="50"/>
      <c r="E464" s="52"/>
      <c r="F464" s="50"/>
      <c r="G464" s="6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50"/>
      <c r="B465" s="19"/>
      <c r="C465" s="19"/>
      <c r="D465" s="50"/>
      <c r="E465" s="52"/>
      <c r="F465" s="50"/>
      <c r="G465" s="6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50"/>
      <c r="B466" s="19"/>
      <c r="C466" s="19"/>
      <c r="D466" s="50"/>
      <c r="E466" s="52"/>
      <c r="F466" s="50"/>
      <c r="G466" s="6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50"/>
      <c r="B467" s="19"/>
      <c r="C467" s="19"/>
      <c r="D467" s="50"/>
      <c r="E467" s="52"/>
      <c r="F467" s="50"/>
      <c r="G467" s="6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50"/>
      <c r="B468" s="19"/>
      <c r="C468" s="19"/>
      <c r="D468" s="50"/>
      <c r="E468" s="52"/>
      <c r="F468" s="50"/>
      <c r="G468" s="6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50"/>
      <c r="B469" s="19"/>
      <c r="C469" s="19"/>
      <c r="D469" s="50"/>
      <c r="E469" s="52"/>
      <c r="F469" s="50"/>
      <c r="G469" s="6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50"/>
      <c r="B470" s="19"/>
      <c r="C470" s="19"/>
      <c r="D470" s="50"/>
      <c r="E470" s="52"/>
      <c r="F470" s="50"/>
      <c r="G470" s="6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50"/>
      <c r="B471" s="19"/>
      <c r="C471" s="19"/>
      <c r="D471" s="50"/>
      <c r="E471" s="52"/>
      <c r="F471" s="50"/>
      <c r="G471" s="6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50"/>
      <c r="B472" s="19"/>
      <c r="C472" s="19"/>
      <c r="D472" s="50"/>
      <c r="E472" s="52"/>
      <c r="F472" s="50"/>
      <c r="G472" s="6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50"/>
      <c r="B473" s="19"/>
      <c r="C473" s="19"/>
      <c r="D473" s="50"/>
      <c r="E473" s="52"/>
      <c r="F473" s="50"/>
      <c r="G473" s="6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50"/>
      <c r="B474" s="19"/>
      <c r="C474" s="19"/>
      <c r="D474" s="50"/>
      <c r="E474" s="52"/>
      <c r="F474" s="50"/>
      <c r="G474" s="6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50"/>
      <c r="B475" s="19"/>
      <c r="C475" s="19"/>
      <c r="D475" s="50"/>
      <c r="E475" s="52"/>
      <c r="F475" s="50"/>
      <c r="G475" s="6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50"/>
      <c r="B476" s="19"/>
      <c r="C476" s="19"/>
      <c r="D476" s="50"/>
      <c r="E476" s="52"/>
      <c r="F476" s="50"/>
      <c r="G476" s="6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50"/>
      <c r="B477" s="19"/>
      <c r="C477" s="19"/>
      <c r="D477" s="50"/>
      <c r="E477" s="52"/>
      <c r="F477" s="50"/>
      <c r="G477" s="6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50"/>
      <c r="B478" s="19"/>
      <c r="C478" s="19"/>
      <c r="D478" s="50"/>
      <c r="E478" s="52"/>
      <c r="F478" s="50"/>
      <c r="G478" s="6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50"/>
      <c r="B479" s="19"/>
      <c r="C479" s="19"/>
      <c r="D479" s="50"/>
      <c r="E479" s="52"/>
      <c r="F479" s="50"/>
      <c r="G479" s="6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50"/>
      <c r="B480" s="19"/>
      <c r="C480" s="19"/>
      <c r="D480" s="50"/>
      <c r="E480" s="52"/>
      <c r="F480" s="50"/>
      <c r="G480" s="6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50"/>
      <c r="B481" s="19"/>
      <c r="C481" s="19"/>
      <c r="D481" s="50"/>
      <c r="E481" s="52"/>
      <c r="F481" s="50"/>
      <c r="G481" s="6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50"/>
      <c r="B482" s="19"/>
      <c r="C482" s="19"/>
      <c r="D482" s="50"/>
      <c r="E482" s="52"/>
      <c r="F482" s="50"/>
      <c r="G482" s="6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50"/>
      <c r="B483" s="19"/>
      <c r="C483" s="19"/>
      <c r="D483" s="50"/>
      <c r="E483" s="52"/>
      <c r="F483" s="50"/>
      <c r="G483" s="6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50"/>
      <c r="B484" s="19"/>
      <c r="C484" s="19"/>
      <c r="D484" s="50"/>
      <c r="E484" s="52"/>
      <c r="F484" s="50"/>
      <c r="G484" s="6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50"/>
      <c r="B485" s="19"/>
      <c r="C485" s="19"/>
      <c r="D485" s="50"/>
      <c r="E485" s="52"/>
      <c r="F485" s="50"/>
      <c r="G485" s="6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50"/>
      <c r="B486" s="19"/>
      <c r="C486" s="19"/>
      <c r="D486" s="50"/>
      <c r="E486" s="52"/>
      <c r="F486" s="50"/>
      <c r="G486" s="6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50"/>
      <c r="B487" s="19"/>
      <c r="C487" s="19"/>
      <c r="D487" s="50"/>
      <c r="E487" s="52"/>
      <c r="F487" s="50"/>
      <c r="G487" s="6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50"/>
      <c r="B488" s="19"/>
      <c r="C488" s="19"/>
      <c r="D488" s="50"/>
      <c r="E488" s="52"/>
      <c r="F488" s="50"/>
      <c r="G488" s="6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50"/>
      <c r="B489" s="19"/>
      <c r="C489" s="19"/>
      <c r="D489" s="50"/>
      <c r="E489" s="52"/>
      <c r="F489" s="50"/>
      <c r="G489" s="6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50"/>
      <c r="B490" s="19"/>
      <c r="C490" s="19"/>
      <c r="D490" s="50"/>
      <c r="E490" s="52"/>
      <c r="F490" s="50"/>
      <c r="G490" s="6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50"/>
      <c r="B491" s="19"/>
      <c r="C491" s="19"/>
      <c r="D491" s="50"/>
      <c r="E491" s="52"/>
      <c r="F491" s="50"/>
      <c r="G491" s="6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50"/>
      <c r="B492" s="19"/>
      <c r="C492" s="19"/>
      <c r="D492" s="50"/>
      <c r="E492" s="52"/>
      <c r="F492" s="50"/>
      <c r="G492" s="6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50"/>
      <c r="B493" s="19"/>
      <c r="C493" s="19"/>
      <c r="D493" s="50"/>
      <c r="E493" s="52"/>
      <c r="F493" s="50"/>
      <c r="G493" s="6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50"/>
      <c r="B494" s="19"/>
      <c r="C494" s="19"/>
      <c r="D494" s="50"/>
      <c r="E494" s="52"/>
      <c r="F494" s="50"/>
      <c r="G494" s="6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50"/>
      <c r="B495" s="19"/>
      <c r="C495" s="19"/>
      <c r="D495" s="50"/>
      <c r="E495" s="52"/>
      <c r="F495" s="50"/>
      <c r="G495" s="6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50"/>
      <c r="B496" s="19"/>
      <c r="C496" s="19"/>
      <c r="D496" s="50"/>
      <c r="E496" s="52"/>
      <c r="F496" s="50"/>
      <c r="G496" s="6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50"/>
      <c r="B497" s="19"/>
      <c r="C497" s="19"/>
      <c r="D497" s="50"/>
      <c r="E497" s="52"/>
      <c r="F497" s="50"/>
      <c r="G497" s="6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50"/>
      <c r="B498" s="19"/>
      <c r="C498" s="19"/>
      <c r="D498" s="50"/>
      <c r="E498" s="52"/>
      <c r="F498" s="50"/>
      <c r="G498" s="6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50"/>
      <c r="B499" s="19"/>
      <c r="C499" s="19"/>
      <c r="D499" s="50"/>
      <c r="E499" s="52"/>
      <c r="F499" s="50"/>
      <c r="G499" s="6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50"/>
      <c r="B500" s="19"/>
      <c r="C500" s="19"/>
      <c r="D500" s="50"/>
      <c r="E500" s="52"/>
      <c r="F500" s="50"/>
      <c r="G500" s="6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50"/>
      <c r="B501" s="19"/>
      <c r="C501" s="19"/>
      <c r="D501" s="50"/>
      <c r="E501" s="52"/>
      <c r="F501" s="50"/>
      <c r="G501" s="6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50"/>
      <c r="B502" s="19"/>
      <c r="C502" s="19"/>
      <c r="D502" s="50"/>
      <c r="E502" s="52"/>
      <c r="F502" s="50"/>
      <c r="G502" s="6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50"/>
      <c r="B503" s="19"/>
      <c r="C503" s="19"/>
      <c r="D503" s="50"/>
      <c r="E503" s="52"/>
      <c r="F503" s="50"/>
      <c r="G503" s="6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50"/>
      <c r="B504" s="19"/>
      <c r="C504" s="19"/>
      <c r="D504" s="50"/>
      <c r="E504" s="52"/>
      <c r="F504" s="50"/>
      <c r="G504" s="6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50"/>
      <c r="B505" s="19"/>
      <c r="C505" s="19"/>
      <c r="D505" s="50"/>
      <c r="E505" s="52"/>
      <c r="F505" s="50"/>
      <c r="G505" s="6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50"/>
      <c r="B506" s="19"/>
      <c r="C506" s="19"/>
      <c r="D506" s="50"/>
      <c r="E506" s="52"/>
      <c r="F506" s="50"/>
      <c r="G506" s="6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50"/>
      <c r="B507" s="19"/>
      <c r="C507" s="19"/>
      <c r="D507" s="50"/>
      <c r="E507" s="52"/>
      <c r="F507" s="50"/>
      <c r="G507" s="6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50"/>
      <c r="B508" s="19"/>
      <c r="C508" s="19"/>
      <c r="D508" s="50"/>
      <c r="E508" s="52"/>
      <c r="F508" s="50"/>
      <c r="G508" s="6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50"/>
      <c r="B509" s="19"/>
      <c r="C509" s="19"/>
      <c r="D509" s="50"/>
      <c r="E509" s="52"/>
      <c r="F509" s="50"/>
      <c r="G509" s="6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50"/>
      <c r="B510" s="19"/>
      <c r="C510" s="19"/>
      <c r="D510" s="50"/>
      <c r="E510" s="52"/>
      <c r="F510" s="50"/>
      <c r="G510" s="6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50"/>
      <c r="B511" s="19"/>
      <c r="C511" s="19"/>
      <c r="D511" s="50"/>
      <c r="E511" s="52"/>
      <c r="F511" s="50"/>
      <c r="G511" s="6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50"/>
      <c r="B512" s="19"/>
      <c r="C512" s="19"/>
      <c r="D512" s="50"/>
      <c r="E512" s="52"/>
      <c r="F512" s="50"/>
      <c r="G512" s="6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50"/>
      <c r="B513" s="19"/>
      <c r="C513" s="19"/>
      <c r="D513" s="50"/>
      <c r="E513" s="52"/>
      <c r="F513" s="50"/>
      <c r="G513" s="6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50"/>
      <c r="B514" s="19"/>
      <c r="C514" s="19"/>
      <c r="D514" s="50"/>
      <c r="E514" s="52"/>
      <c r="F514" s="50"/>
      <c r="G514" s="6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50"/>
      <c r="B515" s="19"/>
      <c r="C515" s="19"/>
      <c r="D515" s="50"/>
      <c r="E515" s="52"/>
      <c r="F515" s="50"/>
      <c r="G515" s="6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50"/>
      <c r="B516" s="19"/>
      <c r="C516" s="19"/>
      <c r="D516" s="50"/>
      <c r="E516" s="52"/>
      <c r="F516" s="50"/>
      <c r="G516" s="6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50"/>
      <c r="B517" s="19"/>
      <c r="C517" s="19"/>
      <c r="D517" s="50"/>
      <c r="E517" s="52"/>
      <c r="F517" s="50"/>
      <c r="G517" s="6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50"/>
      <c r="B518" s="19"/>
      <c r="C518" s="19"/>
      <c r="D518" s="50"/>
      <c r="E518" s="52"/>
      <c r="F518" s="50"/>
      <c r="G518" s="6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50"/>
      <c r="B519" s="19"/>
      <c r="C519" s="19"/>
      <c r="D519" s="50"/>
      <c r="E519" s="52"/>
      <c r="F519" s="50"/>
      <c r="G519" s="6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50"/>
      <c r="B520" s="19"/>
      <c r="C520" s="19"/>
      <c r="D520" s="50"/>
      <c r="E520" s="52"/>
      <c r="F520" s="50"/>
      <c r="G520" s="6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50"/>
      <c r="B521" s="19"/>
      <c r="C521" s="19"/>
      <c r="D521" s="50"/>
      <c r="E521" s="52"/>
      <c r="F521" s="50"/>
      <c r="G521" s="6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50"/>
      <c r="B522" s="19"/>
      <c r="C522" s="19"/>
      <c r="D522" s="50"/>
      <c r="E522" s="52"/>
      <c r="F522" s="50"/>
      <c r="G522" s="6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50"/>
      <c r="B523" s="19"/>
      <c r="C523" s="19"/>
      <c r="D523" s="50"/>
      <c r="E523" s="52"/>
      <c r="F523" s="50"/>
      <c r="G523" s="6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50"/>
      <c r="B524" s="19"/>
      <c r="C524" s="19"/>
      <c r="D524" s="50"/>
      <c r="E524" s="52"/>
      <c r="F524" s="50"/>
      <c r="G524" s="6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50"/>
      <c r="B525" s="19"/>
      <c r="C525" s="19"/>
      <c r="D525" s="50"/>
      <c r="E525" s="52"/>
      <c r="F525" s="50"/>
      <c r="G525" s="6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50"/>
      <c r="B526" s="19"/>
      <c r="C526" s="19"/>
      <c r="D526" s="50"/>
      <c r="E526" s="52"/>
      <c r="F526" s="50"/>
      <c r="G526" s="6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50"/>
      <c r="B527" s="19"/>
      <c r="C527" s="19"/>
      <c r="D527" s="50"/>
      <c r="E527" s="52"/>
      <c r="F527" s="50"/>
      <c r="G527" s="6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50"/>
      <c r="B528" s="19"/>
      <c r="C528" s="19"/>
      <c r="D528" s="50"/>
      <c r="E528" s="52"/>
      <c r="F528" s="50"/>
      <c r="G528" s="6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50"/>
      <c r="B529" s="19"/>
      <c r="C529" s="19"/>
      <c r="D529" s="50"/>
      <c r="E529" s="52"/>
      <c r="F529" s="50"/>
      <c r="G529" s="6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50"/>
      <c r="B530" s="19"/>
      <c r="C530" s="19"/>
      <c r="D530" s="50"/>
      <c r="E530" s="52"/>
      <c r="F530" s="50"/>
      <c r="G530" s="6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50"/>
      <c r="B531" s="19"/>
      <c r="C531" s="19"/>
      <c r="D531" s="50"/>
      <c r="E531" s="52"/>
      <c r="F531" s="50"/>
      <c r="G531" s="6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50"/>
      <c r="B532" s="19"/>
      <c r="C532" s="19"/>
      <c r="D532" s="50"/>
      <c r="E532" s="52"/>
      <c r="F532" s="50"/>
      <c r="G532" s="6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50"/>
      <c r="B533" s="19"/>
      <c r="C533" s="19"/>
      <c r="D533" s="50"/>
      <c r="E533" s="52"/>
      <c r="F533" s="50"/>
      <c r="G533" s="6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50"/>
      <c r="B534" s="19"/>
      <c r="C534" s="19"/>
      <c r="D534" s="50"/>
      <c r="E534" s="52"/>
      <c r="F534" s="50"/>
      <c r="G534" s="6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50"/>
      <c r="B535" s="19"/>
      <c r="C535" s="19"/>
      <c r="D535" s="50"/>
      <c r="E535" s="52"/>
      <c r="F535" s="50"/>
      <c r="G535" s="6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50"/>
      <c r="B536" s="19"/>
      <c r="C536" s="19"/>
      <c r="D536" s="50"/>
      <c r="E536" s="52"/>
      <c r="F536" s="50"/>
      <c r="G536" s="6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50"/>
      <c r="B537" s="19"/>
      <c r="C537" s="19"/>
      <c r="D537" s="50"/>
      <c r="E537" s="52"/>
      <c r="F537" s="50"/>
      <c r="G537" s="6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50"/>
      <c r="B538" s="19"/>
      <c r="C538" s="19"/>
      <c r="D538" s="50"/>
      <c r="E538" s="52"/>
      <c r="F538" s="50"/>
      <c r="G538" s="6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50"/>
      <c r="B539" s="19"/>
      <c r="C539" s="19"/>
      <c r="D539" s="50"/>
      <c r="E539" s="52"/>
      <c r="F539" s="50"/>
      <c r="G539" s="6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50"/>
      <c r="B540" s="19"/>
      <c r="C540" s="19"/>
      <c r="D540" s="50"/>
      <c r="E540" s="52"/>
      <c r="F540" s="50"/>
      <c r="G540" s="6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50"/>
      <c r="B541" s="19"/>
      <c r="C541" s="19"/>
      <c r="D541" s="50"/>
      <c r="E541" s="52"/>
      <c r="F541" s="50"/>
      <c r="G541" s="6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50"/>
      <c r="B542" s="19"/>
      <c r="C542" s="19"/>
      <c r="D542" s="50"/>
      <c r="E542" s="52"/>
      <c r="F542" s="50"/>
      <c r="G542" s="6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50"/>
      <c r="B543" s="19"/>
      <c r="C543" s="19"/>
      <c r="D543" s="50"/>
      <c r="E543" s="52"/>
      <c r="F543" s="50"/>
      <c r="G543" s="6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50"/>
      <c r="B544" s="19"/>
      <c r="C544" s="19"/>
      <c r="D544" s="50"/>
      <c r="E544" s="52"/>
      <c r="F544" s="50"/>
      <c r="G544" s="6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50"/>
      <c r="B545" s="19"/>
      <c r="C545" s="19"/>
      <c r="D545" s="50"/>
      <c r="E545" s="52"/>
      <c r="F545" s="50"/>
      <c r="G545" s="6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50"/>
      <c r="B546" s="19"/>
      <c r="C546" s="19"/>
      <c r="D546" s="50"/>
      <c r="E546" s="52"/>
      <c r="F546" s="50"/>
      <c r="G546" s="6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50"/>
      <c r="B547" s="19"/>
      <c r="C547" s="19"/>
      <c r="D547" s="50"/>
      <c r="E547" s="52"/>
      <c r="F547" s="50"/>
      <c r="G547" s="6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50"/>
      <c r="B548" s="19"/>
      <c r="C548" s="19"/>
      <c r="D548" s="50"/>
      <c r="E548" s="52"/>
      <c r="F548" s="50"/>
      <c r="G548" s="6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50"/>
      <c r="B549" s="19"/>
      <c r="C549" s="19"/>
      <c r="D549" s="50"/>
      <c r="E549" s="52"/>
      <c r="F549" s="50"/>
      <c r="G549" s="6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50"/>
      <c r="B550" s="19"/>
      <c r="C550" s="19"/>
      <c r="D550" s="50"/>
      <c r="E550" s="52"/>
      <c r="F550" s="50"/>
      <c r="G550" s="6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50"/>
      <c r="B551" s="19"/>
      <c r="C551" s="19"/>
      <c r="D551" s="50"/>
      <c r="E551" s="52"/>
      <c r="F551" s="50"/>
      <c r="G551" s="6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50"/>
      <c r="B552" s="19"/>
      <c r="C552" s="19"/>
      <c r="D552" s="50"/>
      <c r="E552" s="52"/>
      <c r="F552" s="50"/>
      <c r="G552" s="6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50"/>
      <c r="B553" s="19"/>
      <c r="C553" s="19"/>
      <c r="D553" s="50"/>
      <c r="E553" s="52"/>
      <c r="F553" s="50"/>
      <c r="G553" s="6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50"/>
      <c r="B554" s="19"/>
      <c r="C554" s="19"/>
      <c r="D554" s="50"/>
      <c r="E554" s="52"/>
      <c r="F554" s="50"/>
      <c r="G554" s="6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50"/>
      <c r="B555" s="19"/>
      <c r="C555" s="19"/>
      <c r="D555" s="50"/>
      <c r="E555" s="52"/>
      <c r="F555" s="50"/>
      <c r="G555" s="6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50"/>
      <c r="B556" s="19"/>
      <c r="C556" s="19"/>
      <c r="D556" s="50"/>
      <c r="E556" s="52"/>
      <c r="F556" s="50"/>
      <c r="G556" s="6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50"/>
      <c r="B557" s="19"/>
      <c r="C557" s="19"/>
      <c r="D557" s="50"/>
      <c r="E557" s="52"/>
      <c r="F557" s="50"/>
      <c r="G557" s="6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50"/>
      <c r="B558" s="19"/>
      <c r="C558" s="19"/>
      <c r="D558" s="50"/>
      <c r="E558" s="52"/>
      <c r="F558" s="50"/>
      <c r="G558" s="6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50"/>
      <c r="B559" s="19"/>
      <c r="C559" s="19"/>
      <c r="D559" s="50"/>
      <c r="E559" s="52"/>
      <c r="F559" s="50"/>
      <c r="G559" s="6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50"/>
      <c r="B560" s="19"/>
      <c r="C560" s="19"/>
      <c r="D560" s="50"/>
      <c r="E560" s="52"/>
      <c r="F560" s="50"/>
      <c r="G560" s="6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50"/>
      <c r="B561" s="19"/>
      <c r="C561" s="19"/>
      <c r="D561" s="50"/>
      <c r="E561" s="52"/>
      <c r="F561" s="50"/>
      <c r="G561" s="6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50"/>
      <c r="B562" s="19"/>
      <c r="C562" s="19"/>
      <c r="D562" s="50"/>
      <c r="E562" s="52"/>
      <c r="F562" s="50"/>
      <c r="G562" s="6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50"/>
      <c r="B563" s="19"/>
      <c r="C563" s="19"/>
      <c r="D563" s="50"/>
      <c r="E563" s="52"/>
      <c r="F563" s="50"/>
      <c r="G563" s="6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50"/>
      <c r="B564" s="19"/>
      <c r="C564" s="19"/>
      <c r="D564" s="50"/>
      <c r="E564" s="52"/>
      <c r="F564" s="50"/>
      <c r="G564" s="6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50"/>
      <c r="B565" s="19"/>
      <c r="C565" s="19"/>
      <c r="D565" s="50"/>
      <c r="E565" s="52"/>
      <c r="F565" s="50"/>
      <c r="G565" s="6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50"/>
      <c r="B566" s="19"/>
      <c r="C566" s="19"/>
      <c r="D566" s="50"/>
      <c r="E566" s="52"/>
      <c r="F566" s="50"/>
      <c r="G566" s="6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50"/>
      <c r="B567" s="19"/>
      <c r="C567" s="19"/>
      <c r="D567" s="50"/>
      <c r="E567" s="52"/>
      <c r="F567" s="50"/>
      <c r="G567" s="6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50"/>
      <c r="B568" s="19"/>
      <c r="C568" s="19"/>
      <c r="D568" s="50"/>
      <c r="E568" s="52"/>
      <c r="F568" s="50"/>
      <c r="G568" s="6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50"/>
      <c r="B569" s="19"/>
      <c r="C569" s="19"/>
      <c r="D569" s="50"/>
      <c r="E569" s="52"/>
      <c r="F569" s="50"/>
      <c r="G569" s="6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50"/>
      <c r="B570" s="19"/>
      <c r="C570" s="19"/>
      <c r="D570" s="50"/>
      <c r="E570" s="52"/>
      <c r="F570" s="50"/>
      <c r="G570" s="6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50"/>
      <c r="B571" s="19"/>
      <c r="C571" s="19"/>
      <c r="D571" s="50"/>
      <c r="E571" s="52"/>
      <c r="F571" s="50"/>
      <c r="G571" s="6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50"/>
      <c r="B572" s="19"/>
      <c r="C572" s="19"/>
      <c r="D572" s="50"/>
      <c r="E572" s="52"/>
      <c r="F572" s="50"/>
      <c r="G572" s="6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50"/>
      <c r="B573" s="19"/>
      <c r="C573" s="19"/>
      <c r="D573" s="50"/>
      <c r="E573" s="52"/>
      <c r="F573" s="50"/>
      <c r="G573" s="6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50"/>
      <c r="B574" s="19"/>
      <c r="C574" s="19"/>
      <c r="D574" s="50"/>
      <c r="E574" s="52"/>
      <c r="F574" s="50"/>
      <c r="G574" s="6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50"/>
      <c r="B575" s="19"/>
      <c r="C575" s="19"/>
      <c r="D575" s="50"/>
      <c r="E575" s="52"/>
      <c r="F575" s="50"/>
      <c r="G575" s="6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50"/>
      <c r="B576" s="19"/>
      <c r="C576" s="19"/>
      <c r="D576" s="50"/>
      <c r="E576" s="52"/>
      <c r="F576" s="50"/>
      <c r="G576" s="6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50"/>
      <c r="B577" s="19"/>
      <c r="C577" s="19"/>
      <c r="D577" s="50"/>
      <c r="E577" s="52"/>
      <c r="F577" s="50"/>
      <c r="G577" s="6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50"/>
      <c r="B578" s="19"/>
      <c r="C578" s="19"/>
      <c r="D578" s="50"/>
      <c r="E578" s="52"/>
      <c r="F578" s="50"/>
      <c r="G578" s="6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50"/>
      <c r="B579" s="19"/>
      <c r="C579" s="19"/>
      <c r="D579" s="50"/>
      <c r="E579" s="52"/>
      <c r="F579" s="50"/>
      <c r="G579" s="6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50"/>
      <c r="B580" s="19"/>
      <c r="C580" s="19"/>
      <c r="D580" s="50"/>
      <c r="E580" s="52"/>
      <c r="F580" s="50"/>
      <c r="G580" s="6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50"/>
      <c r="B581" s="19"/>
      <c r="C581" s="19"/>
      <c r="D581" s="50"/>
      <c r="E581" s="52"/>
      <c r="F581" s="50"/>
      <c r="G581" s="6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50"/>
      <c r="B582" s="19"/>
      <c r="C582" s="19"/>
      <c r="D582" s="50"/>
      <c r="E582" s="52"/>
      <c r="F582" s="50"/>
      <c r="G582" s="6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50"/>
      <c r="B583" s="19"/>
      <c r="C583" s="19"/>
      <c r="D583" s="50"/>
      <c r="E583" s="52"/>
      <c r="F583" s="50"/>
      <c r="G583" s="6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50"/>
      <c r="B584" s="19"/>
      <c r="C584" s="19"/>
      <c r="D584" s="50"/>
      <c r="E584" s="52"/>
      <c r="F584" s="50"/>
      <c r="G584" s="6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50"/>
      <c r="B585" s="19"/>
      <c r="C585" s="19"/>
      <c r="D585" s="50"/>
      <c r="E585" s="52"/>
      <c r="F585" s="50"/>
      <c r="G585" s="6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50"/>
      <c r="B586" s="19"/>
      <c r="C586" s="19"/>
      <c r="D586" s="50"/>
      <c r="E586" s="52"/>
      <c r="F586" s="50"/>
      <c r="G586" s="6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50"/>
      <c r="B587" s="19"/>
      <c r="C587" s="19"/>
      <c r="D587" s="50"/>
      <c r="E587" s="52"/>
      <c r="F587" s="50"/>
      <c r="G587" s="6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50"/>
      <c r="B588" s="19"/>
      <c r="C588" s="19"/>
      <c r="D588" s="50"/>
      <c r="E588" s="52"/>
      <c r="F588" s="50"/>
      <c r="G588" s="6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50"/>
      <c r="B589" s="19"/>
      <c r="C589" s="19"/>
      <c r="D589" s="50"/>
      <c r="E589" s="52"/>
      <c r="F589" s="50"/>
      <c r="G589" s="6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50"/>
      <c r="B590" s="19"/>
      <c r="C590" s="19"/>
      <c r="D590" s="50"/>
      <c r="E590" s="52"/>
      <c r="F590" s="50"/>
      <c r="G590" s="6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50"/>
      <c r="B591" s="19"/>
      <c r="C591" s="19"/>
      <c r="D591" s="50"/>
      <c r="E591" s="52"/>
      <c r="F591" s="50"/>
      <c r="G591" s="6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50"/>
      <c r="B592" s="19"/>
      <c r="C592" s="19"/>
      <c r="D592" s="50"/>
      <c r="E592" s="52"/>
      <c r="F592" s="50"/>
      <c r="G592" s="6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50"/>
      <c r="B593" s="19"/>
      <c r="C593" s="19"/>
      <c r="D593" s="50"/>
      <c r="E593" s="52"/>
      <c r="F593" s="50"/>
      <c r="G593" s="6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50"/>
      <c r="B594" s="19"/>
      <c r="C594" s="19"/>
      <c r="D594" s="50"/>
      <c r="E594" s="52"/>
      <c r="F594" s="50"/>
      <c r="G594" s="6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50"/>
      <c r="B595" s="19"/>
      <c r="C595" s="19"/>
      <c r="D595" s="50"/>
      <c r="E595" s="52"/>
      <c r="F595" s="50"/>
      <c r="G595" s="6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50"/>
      <c r="B596" s="19"/>
      <c r="C596" s="19"/>
      <c r="D596" s="50"/>
      <c r="E596" s="52"/>
      <c r="F596" s="50"/>
      <c r="G596" s="6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50"/>
      <c r="B597" s="19"/>
      <c r="C597" s="19"/>
      <c r="D597" s="50"/>
      <c r="E597" s="52"/>
      <c r="F597" s="50"/>
      <c r="G597" s="6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50"/>
      <c r="B598" s="19"/>
      <c r="C598" s="19"/>
      <c r="D598" s="50"/>
      <c r="E598" s="52"/>
      <c r="F598" s="50"/>
      <c r="G598" s="6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50"/>
      <c r="B599" s="19"/>
      <c r="C599" s="19"/>
      <c r="D599" s="50"/>
      <c r="E599" s="52"/>
      <c r="F599" s="50"/>
      <c r="G599" s="6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50"/>
      <c r="B600" s="19"/>
      <c r="C600" s="19"/>
      <c r="D600" s="50"/>
      <c r="E600" s="52"/>
      <c r="F600" s="50"/>
      <c r="G600" s="6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50"/>
      <c r="B601" s="19"/>
      <c r="C601" s="19"/>
      <c r="D601" s="50"/>
      <c r="E601" s="52"/>
      <c r="F601" s="50"/>
      <c r="G601" s="6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50"/>
      <c r="B602" s="19"/>
      <c r="C602" s="19"/>
      <c r="D602" s="50"/>
      <c r="E602" s="52"/>
      <c r="F602" s="50"/>
      <c r="G602" s="6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50"/>
      <c r="B603" s="19"/>
      <c r="C603" s="19"/>
      <c r="D603" s="50"/>
      <c r="E603" s="52"/>
      <c r="F603" s="50"/>
      <c r="G603" s="6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50"/>
      <c r="B604" s="19"/>
      <c r="C604" s="19"/>
      <c r="D604" s="50"/>
      <c r="E604" s="52"/>
      <c r="F604" s="50"/>
      <c r="G604" s="6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50"/>
      <c r="B605" s="19"/>
      <c r="C605" s="19"/>
      <c r="D605" s="50"/>
      <c r="E605" s="52"/>
      <c r="F605" s="50"/>
      <c r="G605" s="6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50"/>
      <c r="B606" s="19"/>
      <c r="C606" s="19"/>
      <c r="D606" s="50"/>
      <c r="E606" s="52"/>
      <c r="F606" s="50"/>
      <c r="G606" s="6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50"/>
      <c r="B607" s="19"/>
      <c r="C607" s="19"/>
      <c r="D607" s="50"/>
      <c r="E607" s="52"/>
      <c r="F607" s="50"/>
      <c r="G607" s="6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50"/>
      <c r="B608" s="19"/>
      <c r="C608" s="19"/>
      <c r="D608" s="50"/>
      <c r="E608" s="52"/>
      <c r="F608" s="50"/>
      <c r="G608" s="6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50"/>
      <c r="B609" s="19"/>
      <c r="C609" s="19"/>
      <c r="D609" s="50"/>
      <c r="E609" s="52"/>
      <c r="F609" s="50"/>
      <c r="G609" s="6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50"/>
      <c r="B610" s="19"/>
      <c r="C610" s="19"/>
      <c r="D610" s="50"/>
      <c r="E610" s="52"/>
      <c r="F610" s="50"/>
      <c r="G610" s="6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50"/>
      <c r="B611" s="19"/>
      <c r="C611" s="19"/>
      <c r="D611" s="50"/>
      <c r="E611" s="52"/>
      <c r="F611" s="50"/>
      <c r="G611" s="6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50"/>
      <c r="B612" s="19"/>
      <c r="C612" s="19"/>
      <c r="D612" s="50"/>
      <c r="E612" s="52"/>
      <c r="F612" s="50"/>
      <c r="G612" s="6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50"/>
      <c r="B613" s="19"/>
      <c r="C613" s="19"/>
      <c r="D613" s="50"/>
      <c r="E613" s="52"/>
      <c r="F613" s="50"/>
      <c r="G613" s="6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50"/>
      <c r="B614" s="19"/>
      <c r="C614" s="19"/>
      <c r="D614" s="50"/>
      <c r="E614" s="52"/>
      <c r="F614" s="50"/>
      <c r="G614" s="6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50"/>
      <c r="B615" s="19"/>
      <c r="C615" s="19"/>
      <c r="D615" s="50"/>
      <c r="E615" s="52"/>
      <c r="F615" s="50"/>
      <c r="G615" s="6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50"/>
      <c r="B616" s="19"/>
      <c r="C616" s="19"/>
      <c r="D616" s="50"/>
      <c r="E616" s="52"/>
      <c r="F616" s="50"/>
      <c r="G616" s="6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50"/>
      <c r="B617" s="19"/>
      <c r="C617" s="19"/>
      <c r="D617" s="50"/>
      <c r="E617" s="52"/>
      <c r="F617" s="50"/>
      <c r="G617" s="6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50"/>
      <c r="B618" s="19"/>
      <c r="C618" s="19"/>
      <c r="D618" s="50"/>
      <c r="E618" s="52"/>
      <c r="F618" s="50"/>
      <c r="G618" s="6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50"/>
      <c r="B619" s="19"/>
      <c r="C619" s="19"/>
      <c r="D619" s="50"/>
      <c r="E619" s="52"/>
      <c r="F619" s="50"/>
      <c r="G619" s="6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50"/>
      <c r="B620" s="19"/>
      <c r="C620" s="19"/>
      <c r="D620" s="50"/>
      <c r="E620" s="52"/>
      <c r="F620" s="50"/>
      <c r="G620" s="6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50"/>
      <c r="B621" s="19"/>
      <c r="C621" s="19"/>
      <c r="D621" s="50"/>
      <c r="E621" s="52"/>
      <c r="F621" s="50"/>
      <c r="G621" s="6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50"/>
      <c r="B622" s="19"/>
      <c r="C622" s="19"/>
      <c r="D622" s="50"/>
      <c r="E622" s="52"/>
      <c r="F622" s="50"/>
      <c r="G622" s="6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50"/>
      <c r="B623" s="19"/>
      <c r="C623" s="19"/>
      <c r="D623" s="50"/>
      <c r="E623" s="52"/>
      <c r="F623" s="50"/>
      <c r="G623" s="6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50"/>
      <c r="B624" s="19"/>
      <c r="C624" s="19"/>
      <c r="D624" s="50"/>
      <c r="E624" s="52"/>
      <c r="F624" s="50"/>
      <c r="G624" s="6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50"/>
      <c r="B625" s="19"/>
      <c r="C625" s="19"/>
      <c r="D625" s="50"/>
      <c r="E625" s="52"/>
      <c r="F625" s="50"/>
      <c r="G625" s="6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50"/>
      <c r="B626" s="19"/>
      <c r="C626" s="19"/>
      <c r="D626" s="50"/>
      <c r="E626" s="52"/>
      <c r="F626" s="50"/>
      <c r="G626" s="6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50"/>
      <c r="B627" s="19"/>
      <c r="C627" s="19"/>
      <c r="D627" s="50"/>
      <c r="E627" s="52"/>
      <c r="F627" s="50"/>
      <c r="G627" s="6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50"/>
      <c r="B628" s="19"/>
      <c r="C628" s="19"/>
      <c r="D628" s="50"/>
      <c r="E628" s="52"/>
      <c r="F628" s="50"/>
      <c r="G628" s="6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50"/>
      <c r="B629" s="19"/>
      <c r="C629" s="19"/>
      <c r="D629" s="50"/>
      <c r="E629" s="52"/>
      <c r="F629" s="50"/>
      <c r="G629" s="6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50"/>
      <c r="B630" s="19"/>
      <c r="C630" s="19"/>
      <c r="D630" s="50"/>
      <c r="E630" s="52"/>
      <c r="F630" s="50"/>
      <c r="G630" s="6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50"/>
      <c r="B631" s="19"/>
      <c r="C631" s="19"/>
      <c r="D631" s="50"/>
      <c r="E631" s="52"/>
      <c r="F631" s="50"/>
      <c r="G631" s="6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50"/>
      <c r="B632" s="19"/>
      <c r="C632" s="19"/>
      <c r="D632" s="50"/>
      <c r="E632" s="52"/>
      <c r="F632" s="50"/>
      <c r="G632" s="6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50"/>
      <c r="B633" s="19"/>
      <c r="C633" s="19"/>
      <c r="D633" s="50"/>
      <c r="E633" s="52"/>
      <c r="F633" s="50"/>
      <c r="G633" s="6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50"/>
      <c r="B634" s="19"/>
      <c r="C634" s="19"/>
      <c r="D634" s="50"/>
      <c r="E634" s="52"/>
      <c r="F634" s="50"/>
      <c r="G634" s="6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50"/>
      <c r="B635" s="19"/>
      <c r="C635" s="19"/>
      <c r="D635" s="50"/>
      <c r="E635" s="52"/>
      <c r="F635" s="50"/>
      <c r="G635" s="6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50"/>
      <c r="B636" s="19"/>
      <c r="C636" s="19"/>
      <c r="D636" s="50"/>
      <c r="E636" s="52"/>
      <c r="F636" s="50"/>
      <c r="G636" s="6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50"/>
      <c r="B637" s="19"/>
      <c r="C637" s="19"/>
      <c r="D637" s="50"/>
      <c r="E637" s="52"/>
      <c r="F637" s="50"/>
      <c r="G637" s="6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50"/>
      <c r="B638" s="19"/>
      <c r="C638" s="19"/>
      <c r="D638" s="50"/>
      <c r="E638" s="52"/>
      <c r="F638" s="50"/>
      <c r="G638" s="6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50"/>
      <c r="B639" s="19"/>
      <c r="C639" s="19"/>
      <c r="D639" s="50"/>
      <c r="E639" s="52"/>
      <c r="F639" s="50"/>
      <c r="G639" s="6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50"/>
      <c r="B640" s="19"/>
      <c r="C640" s="19"/>
      <c r="D640" s="50"/>
      <c r="E640" s="52"/>
      <c r="F640" s="50"/>
      <c r="G640" s="6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50"/>
      <c r="B641" s="19"/>
      <c r="C641" s="19"/>
      <c r="D641" s="50"/>
      <c r="E641" s="52"/>
      <c r="F641" s="50"/>
      <c r="G641" s="6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50"/>
      <c r="B642" s="19"/>
      <c r="C642" s="19"/>
      <c r="D642" s="50"/>
      <c r="E642" s="52"/>
      <c r="F642" s="50"/>
      <c r="G642" s="6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50"/>
      <c r="B643" s="19"/>
      <c r="C643" s="19"/>
      <c r="D643" s="50"/>
      <c r="E643" s="52"/>
      <c r="F643" s="50"/>
      <c r="G643" s="6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50"/>
      <c r="B644" s="19"/>
      <c r="C644" s="19"/>
      <c r="D644" s="50"/>
      <c r="E644" s="52"/>
      <c r="F644" s="50"/>
      <c r="G644" s="6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50"/>
      <c r="B645" s="19"/>
      <c r="C645" s="19"/>
      <c r="D645" s="50"/>
      <c r="E645" s="52"/>
      <c r="F645" s="50"/>
      <c r="G645" s="6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50"/>
      <c r="B646" s="19"/>
      <c r="C646" s="19"/>
      <c r="D646" s="50"/>
      <c r="E646" s="52"/>
      <c r="F646" s="50"/>
      <c r="G646" s="6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50"/>
      <c r="B647" s="19"/>
      <c r="C647" s="19"/>
      <c r="D647" s="50"/>
      <c r="E647" s="52"/>
      <c r="F647" s="50"/>
      <c r="G647" s="6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50"/>
      <c r="B648" s="19"/>
      <c r="C648" s="19"/>
      <c r="D648" s="50"/>
      <c r="E648" s="52"/>
      <c r="F648" s="50"/>
      <c r="G648" s="6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50"/>
      <c r="B649" s="19"/>
      <c r="C649" s="19"/>
      <c r="D649" s="50"/>
      <c r="E649" s="52"/>
      <c r="F649" s="50"/>
      <c r="G649" s="6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50"/>
      <c r="B650" s="19"/>
      <c r="C650" s="19"/>
      <c r="D650" s="50"/>
      <c r="E650" s="52"/>
      <c r="F650" s="50"/>
      <c r="G650" s="6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50"/>
      <c r="B651" s="19"/>
      <c r="C651" s="19"/>
      <c r="D651" s="50"/>
      <c r="E651" s="52"/>
      <c r="F651" s="50"/>
      <c r="G651" s="6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50"/>
      <c r="B652" s="19"/>
      <c r="C652" s="19"/>
      <c r="D652" s="50"/>
      <c r="E652" s="52"/>
      <c r="F652" s="50"/>
      <c r="G652" s="6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50"/>
      <c r="B653" s="19"/>
      <c r="C653" s="19"/>
      <c r="D653" s="50"/>
      <c r="E653" s="52"/>
      <c r="F653" s="50"/>
      <c r="G653" s="6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50"/>
      <c r="B654" s="19"/>
      <c r="C654" s="19"/>
      <c r="D654" s="50"/>
      <c r="E654" s="52"/>
      <c r="F654" s="50"/>
      <c r="G654" s="6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50"/>
      <c r="B655" s="19"/>
      <c r="C655" s="19"/>
      <c r="D655" s="50"/>
      <c r="E655" s="52"/>
      <c r="F655" s="50"/>
      <c r="G655" s="6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50"/>
      <c r="B656" s="19"/>
      <c r="C656" s="19"/>
      <c r="D656" s="50"/>
      <c r="E656" s="52"/>
      <c r="F656" s="50"/>
      <c r="G656" s="6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50"/>
      <c r="B657" s="19"/>
      <c r="C657" s="19"/>
      <c r="D657" s="50"/>
      <c r="E657" s="52"/>
      <c r="F657" s="50"/>
      <c r="G657" s="6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50"/>
      <c r="B658" s="19"/>
      <c r="C658" s="19"/>
      <c r="D658" s="50"/>
      <c r="E658" s="52"/>
      <c r="F658" s="50"/>
      <c r="G658" s="6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50"/>
      <c r="B659" s="19"/>
      <c r="C659" s="19"/>
      <c r="D659" s="50"/>
      <c r="E659" s="52"/>
      <c r="F659" s="50"/>
      <c r="G659" s="6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50"/>
      <c r="B660" s="19"/>
      <c r="C660" s="19"/>
      <c r="D660" s="50"/>
      <c r="E660" s="52"/>
      <c r="F660" s="50"/>
      <c r="G660" s="6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50"/>
      <c r="B661" s="19"/>
      <c r="C661" s="19"/>
      <c r="D661" s="50"/>
      <c r="E661" s="52"/>
      <c r="F661" s="50"/>
      <c r="G661" s="6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50"/>
      <c r="B662" s="19"/>
      <c r="C662" s="19"/>
      <c r="D662" s="50"/>
      <c r="E662" s="52"/>
      <c r="F662" s="50"/>
      <c r="G662" s="6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50"/>
      <c r="B663" s="19"/>
      <c r="C663" s="19"/>
      <c r="D663" s="50"/>
      <c r="E663" s="52"/>
      <c r="F663" s="50"/>
      <c r="G663" s="6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50"/>
      <c r="B664" s="19"/>
      <c r="C664" s="19"/>
      <c r="D664" s="50"/>
      <c r="E664" s="52"/>
      <c r="F664" s="50"/>
      <c r="G664" s="6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50"/>
      <c r="B665" s="19"/>
      <c r="C665" s="19"/>
      <c r="D665" s="50"/>
      <c r="E665" s="52"/>
      <c r="F665" s="50"/>
      <c r="G665" s="6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50"/>
      <c r="B666" s="19"/>
      <c r="C666" s="19"/>
      <c r="D666" s="50"/>
      <c r="E666" s="52"/>
      <c r="F666" s="50"/>
      <c r="G666" s="6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50"/>
      <c r="B667" s="19"/>
      <c r="C667" s="19"/>
      <c r="D667" s="50"/>
      <c r="E667" s="52"/>
      <c r="F667" s="50"/>
      <c r="G667" s="6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50"/>
      <c r="B668" s="19"/>
      <c r="C668" s="19"/>
      <c r="D668" s="50"/>
      <c r="E668" s="52"/>
      <c r="F668" s="50"/>
      <c r="G668" s="6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50"/>
      <c r="B669" s="19"/>
      <c r="C669" s="19"/>
      <c r="D669" s="50"/>
      <c r="E669" s="52"/>
      <c r="F669" s="50"/>
      <c r="G669" s="6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50"/>
      <c r="B670" s="19"/>
      <c r="C670" s="19"/>
      <c r="D670" s="50"/>
      <c r="E670" s="52"/>
      <c r="F670" s="50"/>
      <c r="G670" s="6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50"/>
      <c r="B671" s="19"/>
      <c r="C671" s="19"/>
      <c r="D671" s="50"/>
      <c r="E671" s="52"/>
      <c r="F671" s="50"/>
      <c r="G671" s="6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50"/>
      <c r="B672" s="19"/>
      <c r="C672" s="19"/>
      <c r="D672" s="50"/>
      <c r="E672" s="52"/>
      <c r="F672" s="50"/>
      <c r="G672" s="6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50"/>
      <c r="B673" s="19"/>
      <c r="C673" s="19"/>
      <c r="D673" s="50"/>
      <c r="E673" s="52"/>
      <c r="F673" s="50"/>
      <c r="G673" s="6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50"/>
      <c r="B674" s="19"/>
      <c r="C674" s="19"/>
      <c r="D674" s="50"/>
      <c r="E674" s="52"/>
      <c r="F674" s="50"/>
      <c r="G674" s="6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50"/>
      <c r="B675" s="19"/>
      <c r="C675" s="19"/>
      <c r="D675" s="50"/>
      <c r="E675" s="52"/>
      <c r="F675" s="50"/>
      <c r="G675" s="6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50"/>
      <c r="B676" s="19"/>
      <c r="C676" s="19"/>
      <c r="D676" s="50"/>
      <c r="E676" s="52"/>
      <c r="F676" s="50"/>
      <c r="G676" s="6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50"/>
      <c r="B677" s="19"/>
      <c r="C677" s="19"/>
      <c r="D677" s="50"/>
      <c r="E677" s="52"/>
      <c r="F677" s="50"/>
      <c r="G677" s="6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50"/>
      <c r="B678" s="19"/>
      <c r="C678" s="19"/>
      <c r="D678" s="50"/>
      <c r="E678" s="52"/>
      <c r="F678" s="50"/>
      <c r="G678" s="6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50"/>
      <c r="B679" s="19"/>
      <c r="C679" s="19"/>
      <c r="D679" s="50"/>
      <c r="E679" s="52"/>
      <c r="F679" s="50"/>
      <c r="G679" s="6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50"/>
      <c r="B680" s="19"/>
      <c r="C680" s="19"/>
      <c r="D680" s="50"/>
      <c r="E680" s="52"/>
      <c r="F680" s="50"/>
      <c r="G680" s="6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50"/>
      <c r="B681" s="19"/>
      <c r="C681" s="19"/>
      <c r="D681" s="50"/>
      <c r="E681" s="52"/>
      <c r="F681" s="50"/>
      <c r="G681" s="6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50"/>
      <c r="B682" s="19"/>
      <c r="C682" s="19"/>
      <c r="D682" s="50"/>
      <c r="E682" s="52"/>
      <c r="F682" s="50"/>
      <c r="G682" s="6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50"/>
      <c r="B683" s="19"/>
      <c r="C683" s="19"/>
      <c r="D683" s="50"/>
      <c r="E683" s="52"/>
      <c r="F683" s="50"/>
      <c r="G683" s="6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50"/>
      <c r="B684" s="19"/>
      <c r="C684" s="19"/>
      <c r="D684" s="50"/>
      <c r="E684" s="52"/>
      <c r="F684" s="50"/>
      <c r="G684" s="6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50"/>
      <c r="B685" s="19"/>
      <c r="C685" s="19"/>
      <c r="D685" s="50"/>
      <c r="E685" s="52"/>
      <c r="F685" s="50"/>
      <c r="G685" s="6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50"/>
      <c r="B686" s="19"/>
      <c r="C686" s="19"/>
      <c r="D686" s="50"/>
      <c r="E686" s="52"/>
      <c r="F686" s="50"/>
      <c r="G686" s="6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50"/>
      <c r="B687" s="19"/>
      <c r="C687" s="19"/>
      <c r="D687" s="50"/>
      <c r="E687" s="52"/>
      <c r="F687" s="50"/>
      <c r="G687" s="6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50"/>
      <c r="B688" s="19"/>
      <c r="C688" s="19"/>
      <c r="D688" s="50"/>
      <c r="E688" s="52"/>
      <c r="F688" s="50"/>
      <c r="G688" s="6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50"/>
      <c r="B689" s="19"/>
      <c r="C689" s="19"/>
      <c r="D689" s="50"/>
      <c r="E689" s="52"/>
      <c r="F689" s="50"/>
      <c r="G689" s="6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50"/>
      <c r="B690" s="19"/>
      <c r="C690" s="19"/>
      <c r="D690" s="50"/>
      <c r="E690" s="52"/>
      <c r="F690" s="50"/>
      <c r="G690" s="6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50"/>
      <c r="B691" s="19"/>
      <c r="C691" s="19"/>
      <c r="D691" s="50"/>
      <c r="E691" s="52"/>
      <c r="F691" s="50"/>
      <c r="G691" s="6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50"/>
      <c r="B692" s="19"/>
      <c r="C692" s="19"/>
      <c r="D692" s="50"/>
      <c r="E692" s="52"/>
      <c r="F692" s="50"/>
      <c r="G692" s="6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50"/>
      <c r="B693" s="19"/>
      <c r="C693" s="19"/>
      <c r="D693" s="50"/>
      <c r="E693" s="52"/>
      <c r="F693" s="50"/>
      <c r="G693" s="6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50"/>
      <c r="B694" s="19"/>
      <c r="C694" s="19"/>
      <c r="D694" s="50"/>
      <c r="E694" s="52"/>
      <c r="F694" s="50"/>
      <c r="G694" s="6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50"/>
      <c r="B695" s="19"/>
      <c r="C695" s="19"/>
      <c r="D695" s="50"/>
      <c r="E695" s="52"/>
      <c r="F695" s="50"/>
      <c r="G695" s="6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50"/>
      <c r="B696" s="19"/>
      <c r="C696" s="19"/>
      <c r="D696" s="50"/>
      <c r="E696" s="52"/>
      <c r="F696" s="50"/>
      <c r="G696" s="6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50"/>
      <c r="B697" s="19"/>
      <c r="C697" s="19"/>
      <c r="D697" s="50"/>
      <c r="E697" s="52"/>
      <c r="F697" s="50"/>
      <c r="G697" s="6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50"/>
      <c r="B698" s="19"/>
      <c r="C698" s="19"/>
      <c r="D698" s="50"/>
      <c r="E698" s="52"/>
      <c r="F698" s="50"/>
      <c r="G698" s="6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50"/>
      <c r="B699" s="19"/>
      <c r="C699" s="19"/>
      <c r="D699" s="50"/>
      <c r="E699" s="52"/>
      <c r="F699" s="50"/>
      <c r="G699" s="6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50"/>
      <c r="B700" s="19"/>
      <c r="C700" s="19"/>
      <c r="D700" s="50"/>
      <c r="E700" s="52"/>
      <c r="F700" s="50"/>
      <c r="G700" s="6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50"/>
      <c r="B701" s="19"/>
      <c r="C701" s="19"/>
      <c r="D701" s="50"/>
      <c r="E701" s="52"/>
      <c r="F701" s="50"/>
      <c r="G701" s="6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50"/>
      <c r="B702" s="19"/>
      <c r="C702" s="19"/>
      <c r="D702" s="50"/>
      <c r="E702" s="52"/>
      <c r="F702" s="50"/>
      <c r="G702" s="6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50"/>
      <c r="B703" s="19"/>
      <c r="C703" s="19"/>
      <c r="D703" s="50"/>
      <c r="E703" s="52"/>
      <c r="F703" s="50"/>
      <c r="G703" s="6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50"/>
      <c r="B704" s="19"/>
      <c r="C704" s="19"/>
      <c r="D704" s="50"/>
      <c r="E704" s="52"/>
      <c r="F704" s="50"/>
      <c r="G704" s="6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50"/>
      <c r="B705" s="19"/>
      <c r="C705" s="19"/>
      <c r="D705" s="50"/>
      <c r="E705" s="52"/>
      <c r="F705" s="50"/>
      <c r="G705" s="6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50"/>
      <c r="B706" s="19"/>
      <c r="C706" s="19"/>
      <c r="D706" s="50"/>
      <c r="E706" s="52"/>
      <c r="F706" s="50"/>
      <c r="G706" s="6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50"/>
      <c r="B707" s="19"/>
      <c r="C707" s="19"/>
      <c r="D707" s="50"/>
      <c r="E707" s="52"/>
      <c r="F707" s="50"/>
      <c r="G707" s="6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50"/>
      <c r="B708" s="19"/>
      <c r="C708" s="19"/>
      <c r="D708" s="50"/>
      <c r="E708" s="52"/>
      <c r="F708" s="50"/>
      <c r="G708" s="6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50"/>
      <c r="B709" s="19"/>
      <c r="C709" s="19"/>
      <c r="D709" s="50"/>
      <c r="E709" s="52"/>
      <c r="F709" s="50"/>
      <c r="G709" s="6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50"/>
      <c r="B710" s="19"/>
      <c r="C710" s="19"/>
      <c r="D710" s="50"/>
      <c r="E710" s="52"/>
      <c r="F710" s="50"/>
      <c r="G710" s="6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50"/>
      <c r="B711" s="19"/>
      <c r="C711" s="19"/>
      <c r="D711" s="50"/>
      <c r="E711" s="52"/>
      <c r="F711" s="50"/>
      <c r="G711" s="6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50"/>
      <c r="B712" s="19"/>
      <c r="C712" s="19"/>
      <c r="D712" s="50"/>
      <c r="E712" s="52"/>
      <c r="F712" s="50"/>
      <c r="G712" s="6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50"/>
      <c r="B713" s="19"/>
      <c r="C713" s="19"/>
      <c r="D713" s="50"/>
      <c r="E713" s="52"/>
      <c r="F713" s="50"/>
      <c r="G713" s="6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50"/>
      <c r="B714" s="19"/>
      <c r="C714" s="19"/>
      <c r="D714" s="50"/>
      <c r="E714" s="52"/>
      <c r="F714" s="50"/>
      <c r="G714" s="6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50"/>
      <c r="B715" s="19"/>
      <c r="C715" s="19"/>
      <c r="D715" s="50"/>
      <c r="E715" s="52"/>
      <c r="F715" s="50"/>
      <c r="G715" s="6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50"/>
      <c r="B716" s="19"/>
      <c r="C716" s="19"/>
      <c r="D716" s="50"/>
      <c r="E716" s="52"/>
      <c r="F716" s="50"/>
      <c r="G716" s="6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50"/>
      <c r="B717" s="19"/>
      <c r="C717" s="19"/>
      <c r="D717" s="50"/>
      <c r="E717" s="52"/>
      <c r="F717" s="50"/>
      <c r="G717" s="6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50"/>
      <c r="B718" s="19"/>
      <c r="C718" s="19"/>
      <c r="D718" s="50"/>
      <c r="E718" s="52"/>
      <c r="F718" s="50"/>
      <c r="G718" s="6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50"/>
      <c r="B719" s="19"/>
      <c r="C719" s="19"/>
      <c r="D719" s="50"/>
      <c r="E719" s="52"/>
      <c r="F719" s="50"/>
      <c r="G719" s="6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50"/>
      <c r="B720" s="19"/>
      <c r="C720" s="19"/>
      <c r="D720" s="50"/>
      <c r="E720" s="52"/>
      <c r="F720" s="50"/>
      <c r="G720" s="6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50"/>
      <c r="B721" s="19"/>
      <c r="C721" s="19"/>
      <c r="D721" s="50"/>
      <c r="E721" s="52"/>
      <c r="F721" s="50"/>
      <c r="G721" s="6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50"/>
      <c r="B722" s="19"/>
      <c r="C722" s="19"/>
      <c r="D722" s="50"/>
      <c r="E722" s="52"/>
      <c r="F722" s="50"/>
      <c r="G722" s="6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50"/>
      <c r="B723" s="19"/>
      <c r="C723" s="19"/>
      <c r="D723" s="50"/>
      <c r="E723" s="52"/>
      <c r="F723" s="50"/>
      <c r="G723" s="6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50"/>
      <c r="B724" s="19"/>
      <c r="C724" s="19"/>
      <c r="D724" s="50"/>
      <c r="E724" s="52"/>
      <c r="F724" s="50"/>
      <c r="G724" s="6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50"/>
      <c r="B725" s="19"/>
      <c r="C725" s="19"/>
      <c r="D725" s="50"/>
      <c r="E725" s="52"/>
      <c r="F725" s="50"/>
      <c r="G725" s="6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50"/>
      <c r="B726" s="19"/>
      <c r="C726" s="19"/>
      <c r="D726" s="50"/>
      <c r="E726" s="52"/>
      <c r="F726" s="50"/>
      <c r="G726" s="6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50"/>
      <c r="B727" s="19"/>
      <c r="C727" s="19"/>
      <c r="D727" s="50"/>
      <c r="E727" s="52"/>
      <c r="F727" s="50"/>
      <c r="G727" s="6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50"/>
      <c r="B728" s="19"/>
      <c r="C728" s="19"/>
      <c r="D728" s="50"/>
      <c r="E728" s="52"/>
      <c r="F728" s="50"/>
      <c r="G728" s="6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50"/>
      <c r="B729" s="19"/>
      <c r="C729" s="19"/>
      <c r="D729" s="50"/>
      <c r="E729" s="52"/>
      <c r="F729" s="50"/>
      <c r="G729" s="6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50"/>
      <c r="B730" s="19"/>
      <c r="C730" s="19"/>
      <c r="D730" s="50"/>
      <c r="E730" s="52"/>
      <c r="F730" s="50"/>
      <c r="G730" s="6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50"/>
      <c r="B731" s="19"/>
      <c r="C731" s="19"/>
      <c r="D731" s="50"/>
      <c r="E731" s="52"/>
      <c r="F731" s="50"/>
      <c r="G731" s="6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50"/>
      <c r="B732" s="19"/>
      <c r="C732" s="19"/>
      <c r="D732" s="50"/>
      <c r="E732" s="52"/>
      <c r="F732" s="50"/>
      <c r="G732" s="6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50"/>
      <c r="B733" s="19"/>
      <c r="C733" s="19"/>
      <c r="D733" s="50"/>
      <c r="E733" s="52"/>
      <c r="F733" s="50"/>
      <c r="G733" s="6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50"/>
      <c r="B734" s="19"/>
      <c r="C734" s="19"/>
      <c r="D734" s="50"/>
      <c r="E734" s="52"/>
      <c r="F734" s="50"/>
      <c r="G734" s="6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50"/>
      <c r="B735" s="19"/>
      <c r="C735" s="19"/>
      <c r="D735" s="50"/>
      <c r="E735" s="52"/>
      <c r="F735" s="50"/>
      <c r="G735" s="6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50"/>
      <c r="B736" s="19"/>
      <c r="C736" s="19"/>
      <c r="D736" s="50"/>
      <c r="E736" s="52"/>
      <c r="F736" s="50"/>
      <c r="G736" s="6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50"/>
      <c r="B737" s="19"/>
      <c r="C737" s="19"/>
      <c r="D737" s="50"/>
      <c r="E737" s="52"/>
      <c r="F737" s="50"/>
      <c r="G737" s="6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50"/>
      <c r="B738" s="19"/>
      <c r="C738" s="19"/>
      <c r="D738" s="50"/>
      <c r="E738" s="52"/>
      <c r="F738" s="50"/>
      <c r="G738" s="6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50"/>
      <c r="B739" s="19"/>
      <c r="C739" s="19"/>
      <c r="D739" s="50"/>
      <c r="E739" s="52"/>
      <c r="F739" s="50"/>
      <c r="G739" s="6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50"/>
      <c r="B740" s="19"/>
      <c r="C740" s="19"/>
      <c r="D740" s="50"/>
      <c r="E740" s="52"/>
      <c r="F740" s="50"/>
      <c r="G740" s="6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50"/>
      <c r="B741" s="19"/>
      <c r="C741" s="19"/>
      <c r="D741" s="50"/>
      <c r="E741" s="52"/>
      <c r="F741" s="50"/>
      <c r="G741" s="6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50"/>
      <c r="B742" s="19"/>
      <c r="C742" s="19"/>
      <c r="D742" s="50"/>
      <c r="E742" s="52"/>
      <c r="F742" s="50"/>
      <c r="G742" s="6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50"/>
      <c r="B743" s="19"/>
      <c r="C743" s="19"/>
      <c r="D743" s="50"/>
      <c r="E743" s="52"/>
      <c r="F743" s="50"/>
      <c r="G743" s="6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50"/>
      <c r="B744" s="19"/>
      <c r="C744" s="19"/>
      <c r="D744" s="50"/>
      <c r="E744" s="52"/>
      <c r="F744" s="50"/>
      <c r="G744" s="6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50"/>
      <c r="B745" s="19"/>
      <c r="C745" s="19"/>
      <c r="D745" s="50"/>
      <c r="E745" s="52"/>
      <c r="F745" s="50"/>
      <c r="G745" s="6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50"/>
      <c r="B746" s="19"/>
      <c r="C746" s="19"/>
      <c r="D746" s="50"/>
      <c r="E746" s="52"/>
      <c r="F746" s="50"/>
      <c r="G746" s="6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50"/>
      <c r="B747" s="19"/>
      <c r="C747" s="19"/>
      <c r="D747" s="50"/>
      <c r="E747" s="52"/>
      <c r="F747" s="50"/>
      <c r="G747" s="6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50"/>
      <c r="B748" s="19"/>
      <c r="C748" s="19"/>
      <c r="D748" s="50"/>
      <c r="E748" s="52"/>
      <c r="F748" s="50"/>
      <c r="G748" s="6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50"/>
      <c r="B749" s="19"/>
      <c r="C749" s="19"/>
      <c r="D749" s="50"/>
      <c r="E749" s="52"/>
      <c r="F749" s="50"/>
      <c r="G749" s="6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50"/>
      <c r="B750" s="19"/>
      <c r="C750" s="19"/>
      <c r="D750" s="50"/>
      <c r="E750" s="52"/>
      <c r="F750" s="50"/>
      <c r="G750" s="6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50"/>
      <c r="B751" s="19"/>
      <c r="C751" s="19"/>
      <c r="D751" s="50"/>
      <c r="E751" s="52"/>
      <c r="F751" s="50"/>
      <c r="G751" s="6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50"/>
      <c r="B752" s="19"/>
      <c r="C752" s="19"/>
      <c r="D752" s="50"/>
      <c r="E752" s="52"/>
      <c r="F752" s="50"/>
      <c r="G752" s="6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50"/>
      <c r="B753" s="19"/>
      <c r="C753" s="19"/>
      <c r="D753" s="50"/>
      <c r="E753" s="52"/>
      <c r="F753" s="50"/>
      <c r="G753" s="6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50"/>
      <c r="B754" s="19"/>
      <c r="C754" s="19"/>
      <c r="D754" s="50"/>
      <c r="E754" s="52"/>
      <c r="F754" s="50"/>
      <c r="G754" s="6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50"/>
      <c r="B755" s="19"/>
      <c r="C755" s="19"/>
      <c r="D755" s="50"/>
      <c r="E755" s="52"/>
      <c r="F755" s="50"/>
      <c r="G755" s="6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50"/>
      <c r="B756" s="19"/>
      <c r="C756" s="19"/>
      <c r="D756" s="50"/>
      <c r="E756" s="52"/>
      <c r="F756" s="50"/>
      <c r="G756" s="6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50"/>
      <c r="B757" s="19"/>
      <c r="C757" s="19"/>
      <c r="D757" s="50"/>
      <c r="E757" s="52"/>
      <c r="F757" s="50"/>
      <c r="G757" s="6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50"/>
      <c r="B758" s="19"/>
      <c r="C758" s="19"/>
      <c r="D758" s="50"/>
      <c r="E758" s="52"/>
      <c r="F758" s="50"/>
      <c r="G758" s="6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50"/>
      <c r="B759" s="19"/>
      <c r="C759" s="19"/>
      <c r="D759" s="50"/>
      <c r="E759" s="52"/>
      <c r="F759" s="50"/>
      <c r="G759" s="6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50"/>
      <c r="B760" s="19"/>
      <c r="C760" s="19"/>
      <c r="D760" s="50"/>
      <c r="E760" s="52"/>
      <c r="F760" s="50"/>
      <c r="G760" s="6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50"/>
      <c r="B761" s="19"/>
      <c r="C761" s="19"/>
      <c r="D761" s="50"/>
      <c r="E761" s="52"/>
      <c r="F761" s="50"/>
      <c r="G761" s="6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50"/>
      <c r="B762" s="19"/>
      <c r="C762" s="19"/>
      <c r="D762" s="50"/>
      <c r="E762" s="52"/>
      <c r="F762" s="50"/>
      <c r="G762" s="6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50"/>
      <c r="B763" s="19"/>
      <c r="C763" s="19"/>
      <c r="D763" s="50"/>
      <c r="E763" s="52"/>
      <c r="F763" s="50"/>
      <c r="G763" s="6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50"/>
      <c r="B764" s="19"/>
      <c r="C764" s="19"/>
      <c r="D764" s="50"/>
      <c r="E764" s="52"/>
      <c r="F764" s="50"/>
      <c r="G764" s="6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50"/>
      <c r="B765" s="19"/>
      <c r="C765" s="19"/>
      <c r="D765" s="50"/>
      <c r="E765" s="52"/>
      <c r="F765" s="50"/>
      <c r="G765" s="6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50"/>
      <c r="B766" s="19"/>
      <c r="C766" s="19"/>
      <c r="D766" s="50"/>
      <c r="E766" s="52"/>
      <c r="F766" s="50"/>
      <c r="G766" s="6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50"/>
      <c r="B767" s="19"/>
      <c r="C767" s="19"/>
      <c r="D767" s="50"/>
      <c r="E767" s="52"/>
      <c r="F767" s="50"/>
      <c r="G767" s="6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50"/>
      <c r="B768" s="19"/>
      <c r="C768" s="19"/>
      <c r="D768" s="50"/>
      <c r="E768" s="52"/>
      <c r="F768" s="50"/>
      <c r="G768" s="6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50"/>
      <c r="B769" s="19"/>
      <c r="C769" s="19"/>
      <c r="D769" s="50"/>
      <c r="E769" s="52"/>
      <c r="F769" s="50"/>
      <c r="G769" s="6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50"/>
      <c r="B770" s="19"/>
      <c r="C770" s="19"/>
      <c r="D770" s="50"/>
      <c r="E770" s="52"/>
      <c r="F770" s="50"/>
      <c r="G770" s="6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50"/>
      <c r="B771" s="19"/>
      <c r="C771" s="19"/>
      <c r="D771" s="50"/>
      <c r="E771" s="52"/>
      <c r="F771" s="50"/>
      <c r="G771" s="6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50"/>
      <c r="B772" s="19"/>
      <c r="C772" s="19"/>
      <c r="D772" s="50"/>
      <c r="E772" s="52"/>
      <c r="F772" s="50"/>
      <c r="G772" s="6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50"/>
      <c r="B773" s="19"/>
      <c r="C773" s="19"/>
      <c r="D773" s="50"/>
      <c r="E773" s="52"/>
      <c r="F773" s="50"/>
      <c r="G773" s="6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50"/>
      <c r="B774" s="19"/>
      <c r="C774" s="19"/>
      <c r="D774" s="50"/>
      <c r="E774" s="52"/>
      <c r="F774" s="50"/>
      <c r="G774" s="6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50"/>
      <c r="B775" s="19"/>
      <c r="C775" s="19"/>
      <c r="D775" s="50"/>
      <c r="E775" s="52"/>
      <c r="F775" s="50"/>
      <c r="G775" s="6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50"/>
      <c r="B776" s="19"/>
      <c r="C776" s="19"/>
      <c r="D776" s="50"/>
      <c r="E776" s="52"/>
      <c r="F776" s="50"/>
      <c r="G776" s="6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50"/>
      <c r="B777" s="19"/>
      <c r="C777" s="19"/>
      <c r="D777" s="50"/>
      <c r="E777" s="52"/>
      <c r="F777" s="50"/>
      <c r="G777" s="6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50"/>
      <c r="B778" s="19"/>
      <c r="C778" s="19"/>
      <c r="D778" s="50"/>
      <c r="E778" s="52"/>
      <c r="F778" s="50"/>
      <c r="G778" s="6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50"/>
      <c r="B779" s="19"/>
      <c r="C779" s="19"/>
      <c r="D779" s="50"/>
      <c r="E779" s="52"/>
      <c r="F779" s="50"/>
      <c r="G779" s="6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50"/>
      <c r="B780" s="19"/>
      <c r="C780" s="19"/>
      <c r="D780" s="50"/>
      <c r="E780" s="52"/>
      <c r="F780" s="50"/>
      <c r="G780" s="6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50"/>
      <c r="B781" s="19"/>
      <c r="C781" s="19"/>
      <c r="D781" s="50"/>
      <c r="E781" s="52"/>
      <c r="F781" s="50"/>
      <c r="G781" s="6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50"/>
      <c r="B782" s="19"/>
      <c r="C782" s="19"/>
      <c r="D782" s="50"/>
      <c r="E782" s="52"/>
      <c r="F782" s="50"/>
      <c r="G782" s="6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50"/>
      <c r="B783" s="19"/>
      <c r="C783" s="19"/>
      <c r="D783" s="50"/>
      <c r="E783" s="52"/>
      <c r="F783" s="50"/>
      <c r="G783" s="6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50"/>
      <c r="B784" s="19"/>
      <c r="C784" s="19"/>
      <c r="D784" s="50"/>
      <c r="E784" s="52"/>
      <c r="F784" s="50"/>
      <c r="G784" s="6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50"/>
      <c r="B785" s="19"/>
      <c r="C785" s="19"/>
      <c r="D785" s="50"/>
      <c r="E785" s="52"/>
      <c r="F785" s="50"/>
      <c r="G785" s="6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50"/>
      <c r="B786" s="19"/>
      <c r="C786" s="19"/>
      <c r="D786" s="50"/>
      <c r="E786" s="52"/>
      <c r="F786" s="50"/>
      <c r="G786" s="6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50"/>
      <c r="B787" s="19"/>
      <c r="C787" s="19"/>
      <c r="D787" s="50"/>
      <c r="E787" s="52"/>
      <c r="F787" s="50"/>
      <c r="G787" s="6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50"/>
      <c r="B788" s="19"/>
      <c r="C788" s="19"/>
      <c r="D788" s="50"/>
      <c r="E788" s="52"/>
      <c r="F788" s="50"/>
      <c r="G788" s="6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50"/>
      <c r="B789" s="19"/>
      <c r="C789" s="19"/>
      <c r="D789" s="50"/>
      <c r="E789" s="52"/>
      <c r="F789" s="50"/>
      <c r="G789" s="6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50"/>
      <c r="B790" s="19"/>
      <c r="C790" s="19"/>
      <c r="D790" s="50"/>
      <c r="E790" s="52"/>
      <c r="F790" s="50"/>
      <c r="G790" s="6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50"/>
      <c r="B791" s="19"/>
      <c r="C791" s="19"/>
      <c r="D791" s="50"/>
      <c r="E791" s="52"/>
      <c r="F791" s="50"/>
      <c r="G791" s="6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50"/>
      <c r="B792" s="19"/>
      <c r="C792" s="19"/>
      <c r="D792" s="50"/>
      <c r="E792" s="52"/>
      <c r="F792" s="50"/>
      <c r="G792" s="6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50"/>
      <c r="B793" s="19"/>
      <c r="C793" s="19"/>
      <c r="D793" s="50"/>
      <c r="E793" s="52"/>
      <c r="F793" s="50"/>
      <c r="G793" s="6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50"/>
      <c r="B794" s="19"/>
      <c r="C794" s="19"/>
      <c r="D794" s="50"/>
      <c r="E794" s="52"/>
      <c r="F794" s="50"/>
      <c r="G794" s="6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50"/>
      <c r="B795" s="19"/>
      <c r="C795" s="19"/>
      <c r="D795" s="50"/>
      <c r="E795" s="52"/>
      <c r="F795" s="50"/>
      <c r="G795" s="6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50"/>
      <c r="B796" s="19"/>
      <c r="C796" s="19"/>
      <c r="D796" s="50"/>
      <c r="E796" s="52"/>
      <c r="F796" s="50"/>
      <c r="G796" s="6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50"/>
      <c r="B797" s="19"/>
      <c r="C797" s="19"/>
      <c r="D797" s="50"/>
      <c r="E797" s="52"/>
      <c r="F797" s="50"/>
      <c r="G797" s="6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50"/>
      <c r="B798" s="19"/>
      <c r="C798" s="19"/>
      <c r="D798" s="50"/>
      <c r="E798" s="52"/>
      <c r="F798" s="50"/>
      <c r="G798" s="6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50"/>
      <c r="B799" s="19"/>
      <c r="C799" s="19"/>
      <c r="D799" s="50"/>
      <c r="E799" s="52"/>
      <c r="F799" s="50"/>
      <c r="G799" s="6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50"/>
      <c r="B800" s="19"/>
      <c r="C800" s="19"/>
      <c r="D800" s="50"/>
      <c r="E800" s="52"/>
      <c r="F800" s="50"/>
      <c r="G800" s="6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50"/>
      <c r="B801" s="19"/>
      <c r="C801" s="19"/>
      <c r="D801" s="50"/>
      <c r="E801" s="52"/>
      <c r="F801" s="50"/>
      <c r="G801" s="6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50"/>
      <c r="B802" s="19"/>
      <c r="C802" s="19"/>
      <c r="D802" s="50"/>
      <c r="E802" s="52"/>
      <c r="F802" s="50"/>
      <c r="G802" s="6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50"/>
      <c r="B803" s="19"/>
      <c r="C803" s="19"/>
      <c r="D803" s="50"/>
      <c r="E803" s="52"/>
      <c r="F803" s="50"/>
      <c r="G803" s="6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50"/>
      <c r="B804" s="19"/>
      <c r="C804" s="19"/>
      <c r="D804" s="50"/>
      <c r="E804" s="52"/>
      <c r="F804" s="50"/>
      <c r="G804" s="6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50"/>
      <c r="B805" s="19"/>
      <c r="C805" s="19"/>
      <c r="D805" s="50"/>
      <c r="E805" s="52"/>
      <c r="F805" s="50"/>
      <c r="G805" s="6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50"/>
      <c r="B806" s="19"/>
      <c r="C806" s="19"/>
      <c r="D806" s="50"/>
      <c r="E806" s="52"/>
      <c r="F806" s="50"/>
      <c r="G806" s="6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50"/>
      <c r="B807" s="19"/>
      <c r="C807" s="19"/>
      <c r="D807" s="50"/>
      <c r="E807" s="52"/>
      <c r="F807" s="50"/>
      <c r="G807" s="6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50"/>
      <c r="B808" s="19"/>
      <c r="C808" s="19"/>
      <c r="D808" s="50"/>
      <c r="E808" s="52"/>
      <c r="F808" s="50"/>
      <c r="G808" s="6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50"/>
      <c r="B809" s="19"/>
      <c r="C809" s="19"/>
      <c r="D809" s="50"/>
      <c r="E809" s="52"/>
      <c r="F809" s="50"/>
      <c r="G809" s="6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50"/>
      <c r="B810" s="19"/>
      <c r="C810" s="19"/>
      <c r="D810" s="50"/>
      <c r="E810" s="52"/>
      <c r="F810" s="50"/>
      <c r="G810" s="6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50"/>
      <c r="B811" s="19"/>
      <c r="C811" s="19"/>
      <c r="D811" s="50"/>
      <c r="E811" s="52"/>
      <c r="F811" s="50"/>
      <c r="G811" s="6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50"/>
      <c r="B812" s="19"/>
      <c r="C812" s="19"/>
      <c r="D812" s="50"/>
      <c r="E812" s="52"/>
      <c r="F812" s="50"/>
      <c r="G812" s="6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50"/>
      <c r="B813" s="19"/>
      <c r="C813" s="19"/>
      <c r="D813" s="50"/>
      <c r="E813" s="52"/>
      <c r="F813" s="50"/>
      <c r="G813" s="6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50"/>
      <c r="B814" s="19"/>
      <c r="C814" s="19"/>
      <c r="D814" s="50"/>
      <c r="E814" s="52"/>
      <c r="F814" s="50"/>
      <c r="G814" s="6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50"/>
      <c r="B815" s="19"/>
      <c r="C815" s="19"/>
      <c r="D815" s="50"/>
      <c r="E815" s="52"/>
      <c r="F815" s="50"/>
      <c r="G815" s="6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50"/>
      <c r="B816" s="19"/>
      <c r="C816" s="19"/>
      <c r="D816" s="50"/>
      <c r="E816" s="52"/>
      <c r="F816" s="50"/>
      <c r="G816" s="6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50"/>
      <c r="B817" s="19"/>
      <c r="C817" s="19"/>
      <c r="D817" s="50"/>
      <c r="E817" s="52"/>
      <c r="F817" s="50"/>
      <c r="G817" s="6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50"/>
      <c r="B818" s="19"/>
      <c r="C818" s="19"/>
      <c r="D818" s="50"/>
      <c r="E818" s="52"/>
      <c r="F818" s="50"/>
      <c r="G818" s="6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50"/>
      <c r="B819" s="19"/>
      <c r="C819" s="19"/>
      <c r="D819" s="50"/>
      <c r="E819" s="52"/>
      <c r="F819" s="50"/>
      <c r="G819" s="6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50"/>
      <c r="B820" s="19"/>
      <c r="C820" s="19"/>
      <c r="D820" s="50"/>
      <c r="E820" s="52"/>
      <c r="F820" s="50"/>
      <c r="G820" s="6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50"/>
      <c r="B821" s="19"/>
      <c r="C821" s="19"/>
      <c r="D821" s="50"/>
      <c r="E821" s="52"/>
      <c r="F821" s="50"/>
      <c r="G821" s="6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50"/>
      <c r="B822" s="19"/>
      <c r="C822" s="19"/>
      <c r="D822" s="50"/>
      <c r="E822" s="52"/>
      <c r="F822" s="50"/>
      <c r="G822" s="6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50"/>
      <c r="B823" s="19"/>
      <c r="C823" s="19"/>
      <c r="D823" s="50"/>
      <c r="E823" s="52"/>
      <c r="F823" s="50"/>
      <c r="G823" s="6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50"/>
      <c r="B824" s="19"/>
      <c r="C824" s="19"/>
      <c r="D824" s="50"/>
      <c r="E824" s="52"/>
      <c r="F824" s="50"/>
      <c r="G824" s="6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50"/>
      <c r="B825" s="19"/>
      <c r="C825" s="19"/>
      <c r="D825" s="50"/>
      <c r="E825" s="52"/>
      <c r="F825" s="50"/>
      <c r="G825" s="6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50"/>
      <c r="B826" s="19"/>
      <c r="C826" s="19"/>
      <c r="D826" s="50"/>
      <c r="E826" s="52"/>
      <c r="F826" s="50"/>
      <c r="G826" s="6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50"/>
      <c r="B827" s="19"/>
      <c r="C827" s="19"/>
      <c r="D827" s="50"/>
      <c r="E827" s="52"/>
      <c r="F827" s="50"/>
      <c r="G827" s="6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50"/>
      <c r="B828" s="19"/>
      <c r="C828" s="19"/>
      <c r="D828" s="50"/>
      <c r="E828" s="52"/>
      <c r="F828" s="50"/>
      <c r="G828" s="6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50"/>
      <c r="B829" s="19"/>
      <c r="C829" s="19"/>
      <c r="D829" s="50"/>
      <c r="E829" s="52"/>
      <c r="F829" s="50"/>
      <c r="G829" s="6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50"/>
      <c r="B830" s="19"/>
      <c r="C830" s="19"/>
      <c r="D830" s="50"/>
      <c r="E830" s="52"/>
      <c r="F830" s="50"/>
      <c r="G830" s="6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50"/>
      <c r="B831" s="19"/>
      <c r="C831" s="19"/>
      <c r="D831" s="50"/>
      <c r="E831" s="52"/>
      <c r="F831" s="50"/>
      <c r="G831" s="6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50"/>
      <c r="B832" s="19"/>
      <c r="C832" s="19"/>
      <c r="D832" s="50"/>
      <c r="E832" s="52"/>
      <c r="F832" s="50"/>
      <c r="G832" s="6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50"/>
      <c r="B833" s="19"/>
      <c r="C833" s="19"/>
      <c r="D833" s="50"/>
      <c r="E833" s="52"/>
      <c r="F833" s="50"/>
      <c r="G833" s="6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50"/>
      <c r="B834" s="19"/>
      <c r="C834" s="19"/>
      <c r="D834" s="50"/>
      <c r="E834" s="52"/>
      <c r="F834" s="50"/>
      <c r="G834" s="6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50"/>
      <c r="B835" s="19"/>
      <c r="C835" s="19"/>
      <c r="D835" s="50"/>
      <c r="E835" s="52"/>
      <c r="F835" s="50"/>
      <c r="G835" s="6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50"/>
      <c r="B836" s="19"/>
      <c r="C836" s="19"/>
      <c r="D836" s="50"/>
      <c r="E836" s="52"/>
      <c r="F836" s="50"/>
      <c r="G836" s="6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50"/>
      <c r="B837" s="19"/>
      <c r="C837" s="19"/>
      <c r="D837" s="50"/>
      <c r="E837" s="52"/>
      <c r="F837" s="50"/>
      <c r="G837" s="6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50"/>
      <c r="B838" s="19"/>
      <c r="C838" s="19"/>
      <c r="D838" s="50"/>
      <c r="E838" s="52"/>
      <c r="F838" s="50"/>
      <c r="G838" s="6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50"/>
      <c r="B839" s="19"/>
      <c r="C839" s="19"/>
      <c r="D839" s="50"/>
      <c r="E839" s="52"/>
      <c r="F839" s="50"/>
      <c r="G839" s="6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50"/>
      <c r="B840" s="19"/>
      <c r="C840" s="19"/>
      <c r="D840" s="50"/>
      <c r="E840" s="52"/>
      <c r="F840" s="50"/>
      <c r="G840" s="6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50"/>
      <c r="B841" s="19"/>
      <c r="C841" s="19"/>
      <c r="D841" s="50"/>
      <c r="E841" s="52"/>
      <c r="F841" s="50"/>
      <c r="G841" s="6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50"/>
      <c r="B842" s="19"/>
      <c r="C842" s="19"/>
      <c r="D842" s="50"/>
      <c r="E842" s="52"/>
      <c r="F842" s="50"/>
      <c r="G842" s="6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50"/>
      <c r="B843" s="19"/>
      <c r="C843" s="19"/>
      <c r="D843" s="50"/>
      <c r="E843" s="52"/>
      <c r="F843" s="50"/>
      <c r="G843" s="6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50"/>
      <c r="B844" s="19"/>
      <c r="C844" s="19"/>
      <c r="D844" s="50"/>
      <c r="E844" s="52"/>
      <c r="F844" s="50"/>
      <c r="G844" s="6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50"/>
      <c r="B845" s="19"/>
      <c r="C845" s="19"/>
      <c r="D845" s="50"/>
      <c r="E845" s="52"/>
      <c r="F845" s="50"/>
      <c r="G845" s="6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50"/>
      <c r="B846" s="19"/>
      <c r="C846" s="19"/>
      <c r="D846" s="50"/>
      <c r="E846" s="52"/>
      <c r="F846" s="50"/>
      <c r="G846" s="6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50"/>
      <c r="B847" s="19"/>
      <c r="C847" s="19"/>
      <c r="D847" s="50"/>
      <c r="E847" s="52"/>
      <c r="F847" s="50"/>
      <c r="G847" s="6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50"/>
      <c r="B848" s="19"/>
      <c r="C848" s="19"/>
      <c r="D848" s="50"/>
      <c r="E848" s="52"/>
      <c r="F848" s="50"/>
      <c r="G848" s="6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50"/>
      <c r="B849" s="19"/>
      <c r="C849" s="19"/>
      <c r="D849" s="50"/>
      <c r="E849" s="52"/>
      <c r="F849" s="50"/>
      <c r="G849" s="6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50"/>
      <c r="B850" s="19"/>
      <c r="C850" s="19"/>
      <c r="D850" s="50"/>
      <c r="E850" s="52"/>
      <c r="F850" s="50"/>
      <c r="G850" s="6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50"/>
      <c r="B851" s="19"/>
      <c r="C851" s="19"/>
      <c r="D851" s="50"/>
      <c r="E851" s="52"/>
      <c r="F851" s="50"/>
      <c r="G851" s="6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50"/>
      <c r="B852" s="19"/>
      <c r="C852" s="19"/>
      <c r="D852" s="50"/>
      <c r="E852" s="52"/>
      <c r="F852" s="50"/>
      <c r="G852" s="6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50"/>
      <c r="B853" s="19"/>
      <c r="C853" s="19"/>
      <c r="D853" s="50"/>
      <c r="E853" s="52"/>
      <c r="F853" s="50"/>
      <c r="G853" s="6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50"/>
      <c r="B854" s="19"/>
      <c r="C854" s="19"/>
      <c r="D854" s="50"/>
      <c r="E854" s="52"/>
      <c r="F854" s="50"/>
      <c r="G854" s="6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50"/>
      <c r="B855" s="19"/>
      <c r="C855" s="19"/>
      <c r="D855" s="50"/>
      <c r="E855" s="52"/>
      <c r="F855" s="50"/>
      <c r="G855" s="6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50"/>
      <c r="B856" s="19"/>
      <c r="C856" s="19"/>
      <c r="D856" s="50"/>
      <c r="E856" s="52"/>
      <c r="F856" s="50"/>
      <c r="G856" s="6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50"/>
      <c r="B857" s="19"/>
      <c r="C857" s="19"/>
      <c r="D857" s="50"/>
      <c r="E857" s="52"/>
      <c r="F857" s="50"/>
      <c r="G857" s="6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50"/>
      <c r="B858" s="19"/>
      <c r="C858" s="19"/>
      <c r="D858" s="50"/>
      <c r="E858" s="52"/>
      <c r="F858" s="50"/>
      <c r="G858" s="6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50"/>
      <c r="B859" s="19"/>
      <c r="C859" s="19"/>
      <c r="D859" s="50"/>
      <c r="E859" s="52"/>
      <c r="F859" s="50"/>
      <c r="G859" s="6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50"/>
      <c r="B860" s="19"/>
      <c r="C860" s="19"/>
      <c r="D860" s="50"/>
      <c r="E860" s="52"/>
      <c r="F860" s="50"/>
      <c r="G860" s="6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50"/>
      <c r="B861" s="19"/>
      <c r="C861" s="19"/>
      <c r="D861" s="50"/>
      <c r="E861" s="52"/>
      <c r="F861" s="50"/>
      <c r="G861" s="6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50"/>
      <c r="B862" s="19"/>
      <c r="C862" s="19"/>
      <c r="D862" s="50"/>
      <c r="E862" s="52"/>
      <c r="F862" s="50"/>
      <c r="G862" s="6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50"/>
      <c r="B863" s="19"/>
      <c r="C863" s="19"/>
      <c r="D863" s="50"/>
      <c r="E863" s="52"/>
      <c r="F863" s="50"/>
      <c r="G863" s="6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50"/>
      <c r="B864" s="19"/>
      <c r="C864" s="19"/>
      <c r="D864" s="50"/>
      <c r="E864" s="52"/>
      <c r="F864" s="50"/>
      <c r="G864" s="6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50"/>
      <c r="B865" s="19"/>
      <c r="C865" s="19"/>
      <c r="D865" s="50"/>
      <c r="E865" s="52"/>
      <c r="F865" s="50"/>
      <c r="G865" s="6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50"/>
      <c r="B866" s="19"/>
      <c r="C866" s="19"/>
      <c r="D866" s="50"/>
      <c r="E866" s="52"/>
      <c r="F866" s="50"/>
      <c r="G866" s="6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50"/>
      <c r="B867" s="19"/>
      <c r="C867" s="19"/>
      <c r="D867" s="50"/>
      <c r="E867" s="52"/>
      <c r="F867" s="50"/>
      <c r="G867" s="6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50"/>
      <c r="B868" s="19"/>
      <c r="C868" s="19"/>
      <c r="D868" s="50"/>
      <c r="E868" s="52"/>
      <c r="F868" s="50"/>
      <c r="G868" s="6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50"/>
      <c r="B869" s="19"/>
      <c r="C869" s="19"/>
      <c r="D869" s="50"/>
      <c r="E869" s="52"/>
      <c r="F869" s="50"/>
      <c r="G869" s="6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50"/>
      <c r="B870" s="19"/>
      <c r="C870" s="19"/>
      <c r="D870" s="50"/>
      <c r="E870" s="52"/>
      <c r="F870" s="50"/>
      <c r="G870" s="6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50"/>
      <c r="B871" s="19"/>
      <c r="C871" s="19"/>
      <c r="D871" s="50"/>
      <c r="E871" s="52"/>
      <c r="F871" s="50"/>
      <c r="G871" s="6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50"/>
      <c r="B872" s="19"/>
      <c r="C872" s="19"/>
      <c r="D872" s="50"/>
      <c r="E872" s="52"/>
      <c r="F872" s="50"/>
      <c r="G872" s="6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50"/>
      <c r="B873" s="19"/>
      <c r="C873" s="19"/>
      <c r="D873" s="50"/>
      <c r="E873" s="52"/>
      <c r="F873" s="50"/>
      <c r="G873" s="6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50"/>
      <c r="B874" s="19"/>
      <c r="C874" s="19"/>
      <c r="D874" s="50"/>
      <c r="E874" s="52"/>
      <c r="F874" s="50"/>
      <c r="G874" s="6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50"/>
      <c r="B875" s="19"/>
      <c r="C875" s="19"/>
      <c r="D875" s="50"/>
      <c r="E875" s="52"/>
      <c r="F875" s="50"/>
      <c r="G875" s="6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50"/>
      <c r="B876" s="19"/>
      <c r="C876" s="19"/>
      <c r="D876" s="50"/>
      <c r="E876" s="52"/>
      <c r="F876" s="50"/>
      <c r="G876" s="6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50"/>
      <c r="B877" s="19"/>
      <c r="C877" s="19"/>
      <c r="D877" s="50"/>
      <c r="E877" s="52"/>
      <c r="F877" s="50"/>
      <c r="G877" s="6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50"/>
      <c r="B878" s="19"/>
      <c r="C878" s="19"/>
      <c r="D878" s="50"/>
      <c r="E878" s="52"/>
      <c r="F878" s="50"/>
      <c r="G878" s="6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50"/>
      <c r="B879" s="19"/>
      <c r="C879" s="19"/>
      <c r="D879" s="50"/>
      <c r="E879" s="52"/>
      <c r="F879" s="50"/>
      <c r="G879" s="6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50"/>
      <c r="B880" s="19"/>
      <c r="C880" s="19"/>
      <c r="D880" s="50"/>
      <c r="E880" s="52"/>
      <c r="F880" s="50"/>
      <c r="G880" s="6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50"/>
      <c r="B881" s="19"/>
      <c r="C881" s="19"/>
      <c r="D881" s="50"/>
      <c r="E881" s="52"/>
      <c r="F881" s="50"/>
      <c r="G881" s="6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50"/>
      <c r="B882" s="19"/>
      <c r="C882" s="19"/>
      <c r="D882" s="50"/>
      <c r="E882" s="52"/>
      <c r="F882" s="50"/>
      <c r="G882" s="6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50"/>
      <c r="B883" s="19"/>
      <c r="C883" s="19"/>
      <c r="D883" s="50"/>
      <c r="E883" s="52"/>
      <c r="F883" s="50"/>
      <c r="G883" s="6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50"/>
      <c r="B884" s="19"/>
      <c r="C884" s="19"/>
      <c r="D884" s="50"/>
      <c r="E884" s="52"/>
      <c r="F884" s="50"/>
      <c r="G884" s="6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50"/>
      <c r="B885" s="19"/>
      <c r="C885" s="19"/>
      <c r="D885" s="50"/>
      <c r="E885" s="52"/>
      <c r="F885" s="50"/>
      <c r="G885" s="6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50"/>
      <c r="B886" s="19"/>
      <c r="C886" s="19"/>
      <c r="D886" s="50"/>
      <c r="E886" s="52"/>
      <c r="F886" s="50"/>
      <c r="G886" s="6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50"/>
      <c r="B887" s="19"/>
      <c r="C887" s="19"/>
      <c r="D887" s="50"/>
      <c r="E887" s="52"/>
      <c r="F887" s="50"/>
      <c r="G887" s="6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50"/>
      <c r="B888" s="19"/>
      <c r="C888" s="19"/>
      <c r="D888" s="50"/>
      <c r="E888" s="52"/>
      <c r="F888" s="50"/>
      <c r="G888" s="6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50"/>
      <c r="B889" s="19"/>
      <c r="C889" s="19"/>
      <c r="D889" s="50"/>
      <c r="E889" s="52"/>
      <c r="F889" s="50"/>
      <c r="G889" s="6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50"/>
      <c r="B890" s="19"/>
      <c r="C890" s="19"/>
      <c r="D890" s="50"/>
      <c r="E890" s="52"/>
      <c r="F890" s="50"/>
      <c r="G890" s="6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50"/>
      <c r="B891" s="19"/>
      <c r="C891" s="19"/>
      <c r="D891" s="50"/>
      <c r="E891" s="52"/>
      <c r="F891" s="50"/>
      <c r="G891" s="6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50"/>
      <c r="B892" s="19"/>
      <c r="C892" s="19"/>
      <c r="D892" s="50"/>
      <c r="E892" s="52"/>
      <c r="F892" s="50"/>
      <c r="G892" s="6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50"/>
      <c r="B893" s="19"/>
      <c r="C893" s="19"/>
      <c r="D893" s="50"/>
      <c r="E893" s="52"/>
      <c r="F893" s="50"/>
      <c r="G893" s="6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50"/>
      <c r="B894" s="19"/>
      <c r="C894" s="19"/>
      <c r="D894" s="50"/>
      <c r="E894" s="52"/>
      <c r="F894" s="50"/>
      <c r="G894" s="6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50"/>
      <c r="B895" s="19"/>
      <c r="C895" s="19"/>
      <c r="D895" s="50"/>
      <c r="E895" s="52"/>
      <c r="F895" s="50"/>
      <c r="G895" s="6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50"/>
      <c r="B896" s="19"/>
      <c r="C896" s="19"/>
      <c r="D896" s="50"/>
      <c r="E896" s="52"/>
      <c r="F896" s="50"/>
      <c r="G896" s="6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50"/>
      <c r="B897" s="19"/>
      <c r="C897" s="19"/>
      <c r="D897" s="50"/>
      <c r="E897" s="52"/>
      <c r="F897" s="50"/>
      <c r="G897" s="6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50"/>
      <c r="B898" s="19"/>
      <c r="C898" s="19"/>
      <c r="D898" s="50"/>
      <c r="E898" s="52"/>
      <c r="F898" s="50"/>
      <c r="G898" s="6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50"/>
      <c r="B899" s="19"/>
      <c r="C899" s="19"/>
      <c r="D899" s="50"/>
      <c r="E899" s="52"/>
      <c r="F899" s="50"/>
      <c r="G899" s="6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50"/>
      <c r="B900" s="19"/>
      <c r="C900" s="19"/>
      <c r="D900" s="50"/>
      <c r="E900" s="52"/>
      <c r="F900" s="50"/>
      <c r="G900" s="6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50"/>
      <c r="B901" s="19"/>
      <c r="C901" s="19"/>
      <c r="D901" s="50"/>
      <c r="E901" s="52"/>
      <c r="F901" s="50"/>
      <c r="G901" s="6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50"/>
      <c r="B902" s="19"/>
      <c r="C902" s="19"/>
      <c r="D902" s="50"/>
      <c r="E902" s="52"/>
      <c r="F902" s="50"/>
      <c r="G902" s="6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50"/>
      <c r="B903" s="19"/>
      <c r="C903" s="19"/>
      <c r="D903" s="50"/>
      <c r="E903" s="52"/>
      <c r="F903" s="50"/>
      <c r="G903" s="6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50"/>
      <c r="B904" s="19"/>
      <c r="C904" s="19"/>
      <c r="D904" s="50"/>
      <c r="E904" s="52"/>
      <c r="F904" s="50"/>
      <c r="G904" s="6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50"/>
      <c r="B905" s="19"/>
      <c r="C905" s="19"/>
      <c r="D905" s="50"/>
      <c r="E905" s="52"/>
      <c r="F905" s="50"/>
      <c r="G905" s="6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50"/>
      <c r="B906" s="19"/>
      <c r="C906" s="19"/>
      <c r="D906" s="50"/>
      <c r="E906" s="52"/>
      <c r="F906" s="50"/>
      <c r="G906" s="6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50"/>
      <c r="B907" s="19"/>
      <c r="C907" s="19"/>
      <c r="D907" s="50"/>
      <c r="E907" s="52"/>
      <c r="F907" s="50"/>
      <c r="G907" s="6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50"/>
      <c r="B908" s="19"/>
      <c r="C908" s="19"/>
      <c r="D908" s="50"/>
      <c r="E908" s="52"/>
      <c r="F908" s="50"/>
      <c r="G908" s="6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50"/>
      <c r="B909" s="19"/>
      <c r="C909" s="19"/>
      <c r="D909" s="50"/>
      <c r="E909" s="52"/>
      <c r="F909" s="50"/>
      <c r="G909" s="6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50"/>
      <c r="B910" s="19"/>
      <c r="C910" s="19"/>
      <c r="D910" s="50"/>
      <c r="E910" s="52"/>
      <c r="F910" s="50"/>
      <c r="G910" s="6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50"/>
      <c r="B911" s="19"/>
      <c r="C911" s="19"/>
      <c r="D911" s="50"/>
      <c r="E911" s="52"/>
      <c r="F911" s="50"/>
      <c r="G911" s="6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50"/>
      <c r="B912" s="19"/>
      <c r="C912" s="19"/>
      <c r="D912" s="50"/>
      <c r="E912" s="52"/>
      <c r="F912" s="50"/>
      <c r="G912" s="6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50"/>
      <c r="B913" s="19"/>
      <c r="C913" s="19"/>
      <c r="D913" s="50"/>
      <c r="E913" s="52"/>
      <c r="F913" s="50"/>
      <c r="G913" s="6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50"/>
      <c r="B914" s="19"/>
      <c r="C914" s="19"/>
      <c r="D914" s="50"/>
      <c r="E914" s="52"/>
      <c r="F914" s="50"/>
      <c r="G914" s="6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50"/>
      <c r="B915" s="19"/>
      <c r="C915" s="19"/>
      <c r="D915" s="50"/>
      <c r="E915" s="52"/>
      <c r="F915" s="50"/>
      <c r="G915" s="6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50"/>
      <c r="B916" s="19"/>
      <c r="C916" s="19"/>
      <c r="D916" s="50"/>
      <c r="E916" s="52"/>
      <c r="F916" s="50"/>
      <c r="G916" s="6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50"/>
      <c r="B917" s="19"/>
      <c r="C917" s="19"/>
      <c r="D917" s="50"/>
      <c r="E917" s="52"/>
      <c r="F917" s="50"/>
      <c r="G917" s="6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50"/>
      <c r="B918" s="19"/>
      <c r="C918" s="19"/>
      <c r="D918" s="50"/>
      <c r="E918" s="52"/>
      <c r="F918" s="50"/>
      <c r="G918" s="6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50"/>
      <c r="B919" s="19"/>
      <c r="C919" s="19"/>
      <c r="D919" s="50"/>
      <c r="E919" s="52"/>
      <c r="F919" s="50"/>
      <c r="G919" s="6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50"/>
      <c r="B920" s="19"/>
      <c r="C920" s="19"/>
      <c r="D920" s="50"/>
      <c r="E920" s="52"/>
      <c r="F920" s="50"/>
      <c r="G920" s="6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50"/>
      <c r="B921" s="19"/>
      <c r="C921" s="19"/>
      <c r="D921" s="50"/>
      <c r="E921" s="52"/>
      <c r="F921" s="50"/>
      <c r="G921" s="6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50"/>
      <c r="B922" s="19"/>
      <c r="C922" s="19"/>
      <c r="D922" s="50"/>
      <c r="E922" s="52"/>
      <c r="F922" s="50"/>
      <c r="G922" s="6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50"/>
      <c r="B923" s="19"/>
      <c r="C923" s="19"/>
      <c r="D923" s="50"/>
      <c r="E923" s="52"/>
      <c r="F923" s="50"/>
      <c r="G923" s="6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50"/>
      <c r="B924" s="19"/>
      <c r="C924" s="19"/>
      <c r="D924" s="50"/>
      <c r="E924" s="52"/>
      <c r="F924" s="50"/>
      <c r="G924" s="6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50"/>
      <c r="B925" s="19"/>
      <c r="C925" s="19"/>
      <c r="D925" s="50"/>
      <c r="E925" s="52"/>
      <c r="F925" s="50"/>
      <c r="G925" s="6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50"/>
      <c r="B926" s="19"/>
      <c r="C926" s="19"/>
      <c r="D926" s="50"/>
      <c r="E926" s="52"/>
      <c r="F926" s="50"/>
      <c r="G926" s="6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50"/>
      <c r="B927" s="19"/>
      <c r="C927" s="19"/>
      <c r="D927" s="50"/>
      <c r="E927" s="52"/>
      <c r="F927" s="50"/>
      <c r="G927" s="6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50"/>
      <c r="B928" s="19"/>
      <c r="C928" s="19"/>
      <c r="D928" s="50"/>
      <c r="E928" s="52"/>
      <c r="F928" s="50"/>
      <c r="G928" s="6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50"/>
      <c r="B929" s="19"/>
      <c r="C929" s="19"/>
      <c r="D929" s="50"/>
      <c r="E929" s="52"/>
      <c r="F929" s="50"/>
      <c r="G929" s="6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50"/>
      <c r="B930" s="19"/>
      <c r="C930" s="19"/>
      <c r="D930" s="50"/>
      <c r="E930" s="52"/>
      <c r="F930" s="50"/>
      <c r="G930" s="6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50"/>
      <c r="B931" s="19"/>
      <c r="C931" s="19"/>
      <c r="D931" s="50"/>
      <c r="E931" s="52"/>
      <c r="F931" s="50"/>
      <c r="G931" s="6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50"/>
      <c r="B932" s="19"/>
      <c r="C932" s="19"/>
      <c r="D932" s="50"/>
      <c r="E932" s="52"/>
      <c r="F932" s="50"/>
      <c r="G932" s="6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50"/>
      <c r="B933" s="19"/>
      <c r="C933" s="19"/>
      <c r="D933" s="50"/>
      <c r="E933" s="52"/>
      <c r="F933" s="50"/>
      <c r="G933" s="6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50"/>
      <c r="B934" s="19"/>
      <c r="C934" s="19"/>
      <c r="D934" s="50"/>
      <c r="E934" s="52"/>
      <c r="F934" s="50"/>
      <c r="G934" s="6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50"/>
      <c r="B935" s="19"/>
      <c r="C935" s="19"/>
      <c r="D935" s="50"/>
      <c r="E935" s="52"/>
      <c r="F935" s="50"/>
      <c r="G935" s="6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50"/>
      <c r="B936" s="19"/>
      <c r="C936" s="19"/>
      <c r="D936" s="50"/>
      <c r="E936" s="52"/>
      <c r="F936" s="50"/>
      <c r="G936" s="6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50"/>
      <c r="B937" s="19"/>
      <c r="C937" s="19"/>
      <c r="D937" s="50"/>
      <c r="E937" s="52"/>
      <c r="F937" s="50"/>
      <c r="G937" s="6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50"/>
      <c r="B938" s="19"/>
      <c r="C938" s="19"/>
      <c r="D938" s="50"/>
      <c r="E938" s="52"/>
      <c r="F938" s="50"/>
      <c r="G938" s="6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50"/>
      <c r="B939" s="19"/>
      <c r="C939" s="19"/>
      <c r="D939" s="50"/>
      <c r="E939" s="52"/>
      <c r="F939" s="50"/>
      <c r="G939" s="6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50"/>
      <c r="B940" s="19"/>
      <c r="C940" s="19"/>
      <c r="D940" s="50"/>
      <c r="E940" s="52"/>
      <c r="F940" s="50"/>
      <c r="G940" s="6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50"/>
      <c r="B941" s="19"/>
      <c r="C941" s="19"/>
      <c r="D941" s="50"/>
      <c r="E941" s="52"/>
      <c r="F941" s="50"/>
      <c r="G941" s="6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50"/>
      <c r="B942" s="19"/>
      <c r="C942" s="19"/>
      <c r="D942" s="50"/>
      <c r="E942" s="52"/>
      <c r="F942" s="50"/>
      <c r="G942" s="6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50"/>
      <c r="B943" s="19"/>
      <c r="C943" s="19"/>
      <c r="D943" s="50"/>
      <c r="E943" s="52"/>
      <c r="F943" s="50"/>
      <c r="G943" s="6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50"/>
      <c r="B944" s="19"/>
      <c r="C944" s="19"/>
      <c r="D944" s="50"/>
      <c r="E944" s="52"/>
      <c r="F944" s="50"/>
      <c r="G944" s="6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50"/>
      <c r="B945" s="19"/>
      <c r="C945" s="19"/>
      <c r="D945" s="50"/>
      <c r="E945" s="52"/>
      <c r="F945" s="50"/>
      <c r="G945" s="6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50"/>
      <c r="B946" s="19"/>
      <c r="C946" s="19"/>
      <c r="D946" s="50"/>
      <c r="E946" s="52"/>
      <c r="F946" s="50"/>
      <c r="G946" s="6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50"/>
      <c r="B947" s="19"/>
      <c r="C947" s="19"/>
      <c r="D947" s="50"/>
      <c r="E947" s="52"/>
      <c r="F947" s="50"/>
      <c r="G947" s="6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50"/>
      <c r="B948" s="19"/>
      <c r="C948" s="19"/>
      <c r="D948" s="50"/>
      <c r="E948" s="52"/>
      <c r="F948" s="50"/>
      <c r="G948" s="6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50"/>
      <c r="B949" s="19"/>
      <c r="C949" s="19"/>
      <c r="D949" s="50"/>
      <c r="E949" s="52"/>
      <c r="F949" s="50"/>
      <c r="G949" s="6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50"/>
      <c r="B950" s="19"/>
      <c r="C950" s="19"/>
      <c r="D950" s="50"/>
      <c r="E950" s="52"/>
      <c r="F950" s="50"/>
      <c r="G950" s="6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50"/>
      <c r="B951" s="19"/>
      <c r="C951" s="19"/>
      <c r="D951" s="50"/>
      <c r="E951" s="52"/>
      <c r="F951" s="50"/>
      <c r="G951" s="6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50"/>
      <c r="B952" s="19"/>
      <c r="C952" s="19"/>
      <c r="D952" s="50"/>
      <c r="E952" s="52"/>
      <c r="F952" s="50"/>
      <c r="G952" s="6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50"/>
      <c r="B953" s="19"/>
      <c r="C953" s="19"/>
      <c r="D953" s="50"/>
      <c r="E953" s="52"/>
      <c r="F953" s="50"/>
      <c r="G953" s="6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50"/>
      <c r="B954" s="19"/>
      <c r="C954" s="19"/>
      <c r="D954" s="50"/>
      <c r="E954" s="52"/>
      <c r="F954" s="50"/>
      <c r="G954" s="6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50"/>
      <c r="B955" s="19"/>
      <c r="C955" s="19"/>
      <c r="D955" s="50"/>
      <c r="E955" s="52"/>
      <c r="F955" s="50"/>
      <c r="G955" s="6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50"/>
      <c r="B956" s="19"/>
      <c r="C956" s="19"/>
      <c r="D956" s="50"/>
      <c r="E956" s="52"/>
      <c r="F956" s="50"/>
      <c r="G956" s="6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50"/>
      <c r="B957" s="19"/>
      <c r="C957" s="19"/>
      <c r="D957" s="50"/>
      <c r="E957" s="52"/>
      <c r="F957" s="50"/>
      <c r="G957" s="6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50"/>
      <c r="B958" s="19"/>
      <c r="C958" s="19"/>
      <c r="D958" s="50"/>
      <c r="E958" s="52"/>
      <c r="F958" s="50"/>
      <c r="G958" s="6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50"/>
      <c r="B959" s="19"/>
      <c r="C959" s="19"/>
      <c r="D959" s="50"/>
      <c r="E959" s="52"/>
      <c r="F959" s="50"/>
      <c r="G959" s="6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50"/>
      <c r="B960" s="19"/>
      <c r="C960" s="19"/>
      <c r="D960" s="50"/>
      <c r="E960" s="52"/>
      <c r="F960" s="50"/>
      <c r="G960" s="6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50"/>
      <c r="B961" s="19"/>
      <c r="C961" s="19"/>
      <c r="D961" s="50"/>
      <c r="E961" s="52"/>
      <c r="F961" s="50"/>
      <c r="G961" s="6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50"/>
      <c r="B962" s="19"/>
      <c r="C962" s="19"/>
      <c r="D962" s="50"/>
      <c r="E962" s="52"/>
      <c r="F962" s="50"/>
      <c r="G962" s="6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50"/>
      <c r="B963" s="19"/>
      <c r="C963" s="19"/>
      <c r="D963" s="50"/>
      <c r="E963" s="52"/>
      <c r="F963" s="50"/>
      <c r="G963" s="6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50"/>
      <c r="B964" s="19"/>
      <c r="C964" s="19"/>
      <c r="D964" s="50"/>
      <c r="E964" s="52"/>
      <c r="F964" s="50"/>
      <c r="G964" s="6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50"/>
      <c r="B965" s="19"/>
      <c r="C965" s="19"/>
      <c r="D965" s="50"/>
      <c r="E965" s="52"/>
      <c r="F965" s="50"/>
      <c r="G965" s="6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50"/>
      <c r="B966" s="19"/>
      <c r="C966" s="19"/>
      <c r="D966" s="50"/>
      <c r="E966" s="52"/>
      <c r="F966" s="50"/>
      <c r="G966" s="6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50"/>
      <c r="B967" s="19"/>
      <c r="C967" s="19"/>
      <c r="D967" s="50"/>
      <c r="E967" s="52"/>
      <c r="F967" s="50"/>
      <c r="G967" s="6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50"/>
      <c r="B968" s="19"/>
      <c r="C968" s="19"/>
      <c r="D968" s="50"/>
      <c r="E968" s="52"/>
      <c r="F968" s="50"/>
      <c r="G968" s="6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50"/>
      <c r="B969" s="19"/>
      <c r="C969" s="19"/>
      <c r="D969" s="50"/>
      <c r="E969" s="52"/>
      <c r="F969" s="50"/>
      <c r="G969" s="6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50"/>
      <c r="B970" s="19"/>
      <c r="C970" s="19"/>
      <c r="D970" s="50"/>
      <c r="E970" s="52"/>
      <c r="F970" s="50"/>
      <c r="G970" s="6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50"/>
      <c r="B971" s="19"/>
      <c r="C971" s="19"/>
      <c r="D971" s="50"/>
      <c r="E971" s="52"/>
      <c r="F971" s="50"/>
      <c r="G971" s="6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50"/>
      <c r="B972" s="19"/>
      <c r="C972" s="19"/>
      <c r="D972" s="50"/>
      <c r="E972" s="52"/>
      <c r="F972" s="50"/>
      <c r="G972" s="6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50"/>
      <c r="B973" s="19"/>
      <c r="C973" s="19"/>
      <c r="D973" s="50"/>
      <c r="E973" s="52"/>
      <c r="F973" s="50"/>
      <c r="G973" s="6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50"/>
      <c r="B974" s="19"/>
      <c r="C974" s="19"/>
      <c r="D974" s="50"/>
      <c r="E974" s="52"/>
      <c r="F974" s="50"/>
      <c r="G974" s="6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50"/>
      <c r="B975" s="19"/>
      <c r="C975" s="19"/>
      <c r="D975" s="50"/>
      <c r="E975" s="52"/>
      <c r="F975" s="50"/>
      <c r="G975" s="6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50"/>
      <c r="B976" s="19"/>
      <c r="C976" s="19"/>
      <c r="D976" s="50"/>
      <c r="E976" s="52"/>
      <c r="F976" s="50"/>
      <c r="G976" s="6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50"/>
      <c r="B977" s="19"/>
      <c r="C977" s="19"/>
      <c r="D977" s="50"/>
      <c r="E977" s="52"/>
      <c r="F977" s="50"/>
      <c r="G977" s="6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50"/>
      <c r="B978" s="19"/>
      <c r="C978" s="19"/>
      <c r="D978" s="50"/>
      <c r="E978" s="52"/>
      <c r="F978" s="50"/>
      <c r="G978" s="6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50"/>
      <c r="B979" s="19"/>
      <c r="C979" s="19"/>
      <c r="D979" s="50"/>
      <c r="E979" s="52"/>
      <c r="F979" s="50"/>
      <c r="G979" s="6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50"/>
      <c r="B980" s="19"/>
      <c r="C980" s="19"/>
      <c r="D980" s="50"/>
      <c r="E980" s="52"/>
      <c r="F980" s="50"/>
      <c r="G980" s="6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50"/>
      <c r="B981" s="19"/>
      <c r="C981" s="19"/>
      <c r="D981" s="50"/>
      <c r="E981" s="52"/>
      <c r="F981" s="50"/>
      <c r="G981" s="6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50"/>
      <c r="B982" s="19"/>
      <c r="C982" s="19"/>
      <c r="D982" s="50"/>
      <c r="E982" s="52"/>
      <c r="F982" s="50"/>
      <c r="G982" s="6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50"/>
      <c r="B983" s="19"/>
      <c r="C983" s="19"/>
      <c r="D983" s="50"/>
      <c r="E983" s="52"/>
      <c r="F983" s="50"/>
      <c r="G983" s="6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50"/>
      <c r="B984" s="19"/>
      <c r="C984" s="19"/>
      <c r="D984" s="50"/>
      <c r="E984" s="52"/>
      <c r="F984" s="50"/>
      <c r="G984" s="6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50"/>
      <c r="B985" s="19"/>
      <c r="C985" s="19"/>
      <c r="D985" s="50"/>
      <c r="E985" s="52"/>
      <c r="F985" s="50"/>
      <c r="G985" s="6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50"/>
      <c r="B986" s="19"/>
      <c r="C986" s="19"/>
      <c r="D986" s="50"/>
      <c r="E986" s="52"/>
      <c r="F986" s="50"/>
      <c r="G986" s="6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50"/>
      <c r="B987" s="19"/>
      <c r="C987" s="19"/>
      <c r="D987" s="50"/>
      <c r="E987" s="52"/>
      <c r="F987" s="50"/>
      <c r="G987" s="6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50"/>
      <c r="B988" s="19"/>
      <c r="C988" s="19"/>
      <c r="D988" s="50"/>
      <c r="E988" s="52"/>
      <c r="F988" s="50"/>
      <c r="G988" s="6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50"/>
      <c r="B989" s="19"/>
      <c r="C989" s="19"/>
      <c r="D989" s="50"/>
      <c r="E989" s="52"/>
      <c r="F989" s="50"/>
      <c r="G989" s="6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50"/>
      <c r="B990" s="19"/>
      <c r="C990" s="19"/>
      <c r="D990" s="50"/>
      <c r="E990" s="52"/>
      <c r="F990" s="50"/>
      <c r="G990" s="6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50"/>
      <c r="B991" s="19"/>
      <c r="C991" s="19"/>
      <c r="D991" s="50"/>
      <c r="E991" s="52"/>
      <c r="F991" s="50"/>
      <c r="G991" s="6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50"/>
      <c r="B992" s="19"/>
      <c r="C992" s="19"/>
      <c r="D992" s="50"/>
      <c r="E992" s="52"/>
      <c r="F992" s="50"/>
      <c r="G992" s="6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50"/>
      <c r="B993" s="19"/>
      <c r="C993" s="19"/>
      <c r="D993" s="50"/>
      <c r="E993" s="52"/>
      <c r="F993" s="50"/>
      <c r="G993" s="6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50"/>
      <c r="B994" s="19"/>
      <c r="C994" s="19"/>
      <c r="D994" s="50"/>
      <c r="E994" s="52"/>
      <c r="F994" s="50"/>
      <c r="G994" s="6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50"/>
      <c r="B995" s="19"/>
      <c r="C995" s="19"/>
      <c r="D995" s="50"/>
      <c r="E995" s="52"/>
      <c r="F995" s="50"/>
      <c r="G995" s="6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50"/>
      <c r="B996" s="19"/>
      <c r="C996" s="19"/>
      <c r="D996" s="50"/>
      <c r="E996" s="52"/>
      <c r="F996" s="50"/>
      <c r="G996" s="6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50"/>
      <c r="B997" s="19"/>
      <c r="C997" s="19"/>
      <c r="D997" s="50"/>
      <c r="E997" s="52"/>
      <c r="F997" s="50"/>
      <c r="G997" s="6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50"/>
      <c r="B998" s="19"/>
      <c r="C998" s="19"/>
      <c r="D998" s="50"/>
      <c r="E998" s="52"/>
      <c r="F998" s="50"/>
      <c r="G998" s="6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0</v>
      </c>
      <c r="C2" s="4">
        <v>0</v>
      </c>
      <c r="D2" s="53" t="s">
        <v>63</v>
      </c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0">
        <v>0.5</v>
      </c>
      <c r="C3" s="10">
        <v>0.5</v>
      </c>
      <c r="D3" s="6"/>
      <c r="E3" s="8"/>
      <c r="F3" s="11" t="s">
        <v>64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0">
        <v>0.5</v>
      </c>
      <c r="C4" s="10">
        <v>1</v>
      </c>
      <c r="D4" s="6"/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0">
        <v>1</v>
      </c>
      <c r="C5" s="10">
        <v>1.5</v>
      </c>
      <c r="D5" s="6"/>
      <c r="E5" s="8"/>
      <c r="F5" s="11" t="s">
        <v>65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0">
        <v>1</v>
      </c>
      <c r="C7" s="10">
        <v>1</v>
      </c>
      <c r="D7" s="6"/>
      <c r="E7" s="8"/>
      <c r="F7" s="54" t="s">
        <v>66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0">
        <v>1.5</v>
      </c>
      <c r="C8" s="10">
        <v>2</v>
      </c>
      <c r="D8" s="6"/>
      <c r="E8" s="8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0">
        <v>2</v>
      </c>
      <c r="C9" s="10">
        <v>2</v>
      </c>
      <c r="D9" s="6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9">
        <v>0</v>
      </c>
      <c r="C11" s="19">
        <v>0</v>
      </c>
      <c r="D11" s="6"/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9">
        <v>0</v>
      </c>
      <c r="C12" s="19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9">
        <v>0</v>
      </c>
      <c r="C13" s="19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0.9</v>
      </c>
      <c r="C2" s="4">
        <v>1.5</v>
      </c>
      <c r="D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9">
        <v>0.9</v>
      </c>
      <c r="C3" s="19">
        <v>1.5</v>
      </c>
      <c r="D3" s="6" t="s">
        <v>67</v>
      </c>
      <c r="E3" s="8"/>
      <c r="F3" s="6" t="s">
        <v>68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9">
        <v>0.8</v>
      </c>
      <c r="C4" s="19">
        <v>1.3</v>
      </c>
      <c r="D4" s="6" t="s">
        <v>69</v>
      </c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9">
        <v>0.7</v>
      </c>
      <c r="C5" s="19">
        <v>1</v>
      </c>
      <c r="D5" s="6" t="s">
        <v>70</v>
      </c>
      <c r="E5" s="8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9">
        <v>1.3</v>
      </c>
      <c r="C7" s="19">
        <v>1.5</v>
      </c>
      <c r="D7" s="6" t="s">
        <v>71</v>
      </c>
      <c r="E7" s="8"/>
      <c r="F7" s="6" t="s">
        <v>72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9">
        <v>1.3</v>
      </c>
      <c r="C8" s="19">
        <v>1.5</v>
      </c>
      <c r="D8" s="6" t="s">
        <v>73</v>
      </c>
      <c r="E8" s="8"/>
      <c r="F8" s="6" t="s">
        <v>74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9">
        <v>1.3</v>
      </c>
      <c r="C9" s="19">
        <v>1.5</v>
      </c>
      <c r="D9" s="6" t="s">
        <v>75</v>
      </c>
      <c r="E9" s="8"/>
      <c r="F9" s="6" t="s">
        <v>76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8"/>
      <c r="B10" s="16"/>
      <c r="C10" s="16"/>
      <c r="D10" s="17"/>
      <c r="E10" s="55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9">
        <v>0.8</v>
      </c>
      <c r="C11" s="19">
        <v>1</v>
      </c>
      <c r="D11" s="6" t="s">
        <v>77</v>
      </c>
      <c r="E11" s="8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9">
        <v>0.6</v>
      </c>
      <c r="C12" s="19">
        <v>1</v>
      </c>
      <c r="D12" s="6" t="s">
        <v>78</v>
      </c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9">
        <v>0.5</v>
      </c>
      <c r="C13" s="19">
        <v>0.8</v>
      </c>
      <c r="D13" s="6" t="s">
        <v>79</v>
      </c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8.75" customHeight="1">
      <c r="A999" s="8"/>
      <c r="B999" s="19"/>
      <c r="C999" s="19"/>
      <c r="D999" s="6"/>
      <c r="F999" s="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8.75" customHeight="1">
      <c r="A1000" s="8"/>
      <c r="B1000" s="19"/>
      <c r="C1000" s="19"/>
      <c r="D1000" s="6"/>
      <c r="F1000" s="6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5" customWidth="1"/>
    <col min="4" max="4" width="70.1640625" customWidth="1"/>
    <col min="5" max="5" width="5" customWidth="1"/>
    <col min="6" max="6" width="75.1640625" customWidth="1"/>
    <col min="7" max="7" width="20.1640625" customWidth="1"/>
    <col min="8" max="8" width="21" customWidth="1"/>
    <col min="9" max="26" width="8.6640625" customWidth="1"/>
  </cols>
  <sheetData>
    <row r="1" spans="1:26" ht="45.75" customHeight="1">
      <c r="A1" s="20"/>
      <c r="B1" s="2" t="s">
        <v>1</v>
      </c>
      <c r="C1" s="2" t="s">
        <v>2</v>
      </c>
      <c r="D1" s="1" t="s">
        <v>3</v>
      </c>
      <c r="E1" s="1"/>
      <c r="F1" s="1" t="s">
        <v>4</v>
      </c>
      <c r="G1" s="20" t="s">
        <v>80</v>
      </c>
      <c r="H1" s="20" t="s">
        <v>81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3.9</v>
      </c>
      <c r="C2" s="4">
        <v>1.7</v>
      </c>
      <c r="D2" s="36" t="s">
        <v>82</v>
      </c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0">
        <f>4 + 0.5 + 1.5</f>
        <v>6</v>
      </c>
      <c r="C3" s="10">
        <f>4 + 0.5 + 2</f>
        <v>6.5</v>
      </c>
      <c r="D3" s="11" t="s">
        <v>83</v>
      </c>
      <c r="E3" s="8"/>
      <c r="F3" s="6"/>
      <c r="G3" s="10" t="s">
        <v>84</v>
      </c>
      <c r="H3" s="10" t="s">
        <v>85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2">
        <v>9.5</v>
      </c>
      <c r="C4" s="10">
        <f>6 + 0.5 + 1.5</f>
        <v>8</v>
      </c>
      <c r="D4" s="11" t="s">
        <v>86</v>
      </c>
      <c r="E4" s="8"/>
      <c r="F4" s="11" t="s">
        <v>87</v>
      </c>
      <c r="G4" s="10" t="s">
        <v>88</v>
      </c>
      <c r="H4" s="10" t="s">
        <v>89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0">
        <f>8 + 0.5 + 1.5</f>
        <v>10</v>
      </c>
      <c r="C5" s="10">
        <f>6 + 0.5 + 2</f>
        <v>8.5</v>
      </c>
      <c r="D5" s="11" t="s">
        <v>90</v>
      </c>
      <c r="E5" s="8"/>
      <c r="F5" s="11" t="s">
        <v>91</v>
      </c>
      <c r="G5" s="10" t="s">
        <v>88</v>
      </c>
      <c r="H5" s="10" t="s">
        <v>92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0">
        <f t="shared" ref="B7:C7" si="0">4 + 1 + 2</f>
        <v>7</v>
      </c>
      <c r="C7" s="10">
        <f t="shared" si="0"/>
        <v>7</v>
      </c>
      <c r="D7" s="11" t="s">
        <v>93</v>
      </c>
      <c r="E7" s="8"/>
      <c r="F7" s="6"/>
      <c r="G7" s="10" t="s">
        <v>94</v>
      </c>
      <c r="H7" s="10" t="s">
        <v>94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0">
        <f t="shared" ref="B8:B9" si="1">8 + 1 + 2</f>
        <v>11</v>
      </c>
      <c r="C8" s="10">
        <f>6 + 1 + 2</f>
        <v>9</v>
      </c>
      <c r="D8" s="6"/>
      <c r="E8" s="8"/>
      <c r="F8" s="6"/>
      <c r="G8" s="10" t="s">
        <v>95</v>
      </c>
      <c r="H8" s="10" t="s">
        <v>96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0">
        <f t="shared" si="1"/>
        <v>11</v>
      </c>
      <c r="C9" s="10">
        <f>6 + 1 + 3</f>
        <v>10</v>
      </c>
      <c r="D9" s="6"/>
      <c r="E9" s="8"/>
      <c r="F9" s="11" t="s">
        <v>97</v>
      </c>
      <c r="G9" s="10" t="s">
        <v>95</v>
      </c>
      <c r="H9" s="10" t="s">
        <v>98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0">
        <f>2.5 + 0 + 1</f>
        <v>3.5</v>
      </c>
      <c r="C11" s="10">
        <f>3 + 0 + 0</f>
        <v>3</v>
      </c>
      <c r="D11" s="11" t="s">
        <v>99</v>
      </c>
      <c r="E11" s="8"/>
      <c r="F11" s="6"/>
      <c r="G11" s="10" t="s">
        <v>100</v>
      </c>
      <c r="H11" s="10" t="s">
        <v>101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0">
        <f t="shared" ref="B12:B13" si="2">3 + 0 + 1</f>
        <v>4</v>
      </c>
      <c r="C12" s="10">
        <f>4 + 0 + 0</f>
        <v>4</v>
      </c>
      <c r="D12" s="11" t="s">
        <v>102</v>
      </c>
      <c r="E12" s="8"/>
      <c r="F12" s="6"/>
      <c r="G12" s="10" t="s">
        <v>103</v>
      </c>
      <c r="H12" s="10" t="s">
        <v>104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0">
        <f t="shared" si="2"/>
        <v>4</v>
      </c>
      <c r="C13" s="10">
        <f>4 + 0 + 1</f>
        <v>5</v>
      </c>
      <c r="D13" s="11" t="s">
        <v>105</v>
      </c>
      <c r="E13" s="8"/>
      <c r="F13" s="6"/>
      <c r="G13" s="10" t="s">
        <v>103</v>
      </c>
      <c r="H13" s="10" t="s">
        <v>106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G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12" width="8.5" customWidth="1"/>
    <col min="13" max="13" width="42.33203125" customWidth="1"/>
    <col min="14" max="14" width="81" customWidth="1"/>
    <col min="15" max="33" width="8.6640625" customWidth="1"/>
  </cols>
  <sheetData>
    <row r="1" spans="1:33" ht="45.75" customHeight="1">
      <c r="A1" s="1" t="s">
        <v>0</v>
      </c>
      <c r="B1" s="2" t="s">
        <v>1</v>
      </c>
      <c r="C1" s="2" t="s">
        <v>2</v>
      </c>
      <c r="D1" s="1" t="s">
        <v>3</v>
      </c>
      <c r="E1" s="20" t="s">
        <v>107</v>
      </c>
      <c r="F1" s="20" t="s">
        <v>108</v>
      </c>
      <c r="G1" s="20" t="s">
        <v>109</v>
      </c>
      <c r="H1" s="20" t="s">
        <v>110</v>
      </c>
      <c r="I1" s="20" t="s">
        <v>111</v>
      </c>
      <c r="J1" s="20" t="s">
        <v>112</v>
      </c>
      <c r="K1" s="20" t="s">
        <v>113</v>
      </c>
      <c r="L1" s="20" t="s">
        <v>114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8.75" customHeight="1">
      <c r="A2" s="3" t="s">
        <v>5</v>
      </c>
      <c r="B2" s="4">
        <v>0.2</v>
      </c>
      <c r="C2" s="4">
        <v>0</v>
      </c>
      <c r="D2" s="11" t="s">
        <v>115</v>
      </c>
      <c r="E2" s="56"/>
      <c r="F2" s="56"/>
      <c r="G2" s="56"/>
      <c r="H2" s="56"/>
      <c r="I2" s="56"/>
      <c r="J2" s="56"/>
      <c r="K2" s="56"/>
      <c r="L2" s="56"/>
      <c r="M2" s="6"/>
      <c r="N2" s="6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45" customHeight="1">
      <c r="A3" s="9" t="s">
        <v>7</v>
      </c>
      <c r="B3" s="57">
        <f t="shared" ref="B3:C3" si="0">E3+G3+I3+K3</f>
        <v>5</v>
      </c>
      <c r="C3" s="57">
        <f t="shared" si="0"/>
        <v>5</v>
      </c>
      <c r="D3" s="6" t="s">
        <v>116</v>
      </c>
      <c r="E3" s="58">
        <v>4</v>
      </c>
      <c r="F3" s="58">
        <v>4</v>
      </c>
      <c r="G3" s="57"/>
      <c r="H3" s="57"/>
      <c r="I3" s="58">
        <v>0.2</v>
      </c>
      <c r="J3" s="58">
        <v>0.4</v>
      </c>
      <c r="K3" s="59">
        <v>0.8</v>
      </c>
      <c r="L3" s="59">
        <v>0.6</v>
      </c>
      <c r="M3" s="60" t="s">
        <v>117</v>
      </c>
      <c r="N3" s="11" t="s">
        <v>118</v>
      </c>
      <c r="O3" s="8">
        <f t="shared" ref="O3:P3" si="1">E3+G3+K3</f>
        <v>4.8</v>
      </c>
      <c r="P3" s="8">
        <f t="shared" si="1"/>
        <v>4.5999999999999996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45" customHeight="1">
      <c r="A4" s="9" t="s">
        <v>10</v>
      </c>
      <c r="B4" s="57">
        <f t="shared" ref="B4:C4" si="2">E4+G4+I4+K4</f>
        <v>6</v>
      </c>
      <c r="C4" s="57">
        <f t="shared" si="2"/>
        <v>7</v>
      </c>
      <c r="D4" s="6" t="s">
        <v>119</v>
      </c>
      <c r="E4" s="58">
        <v>4</v>
      </c>
      <c r="F4" s="58">
        <v>4</v>
      </c>
      <c r="G4" s="58">
        <v>1.5</v>
      </c>
      <c r="H4" s="58">
        <v>2.5</v>
      </c>
      <c r="I4" s="58">
        <v>0.2</v>
      </c>
      <c r="J4" s="58">
        <v>0.3</v>
      </c>
      <c r="K4" s="59">
        <v>0.3</v>
      </c>
      <c r="L4" s="59">
        <v>0.2</v>
      </c>
      <c r="M4" s="6"/>
      <c r="N4" s="11" t="s">
        <v>120</v>
      </c>
      <c r="O4" s="8">
        <f t="shared" ref="O4:P4" si="3">E4+G4+K4</f>
        <v>5.8</v>
      </c>
      <c r="P4" s="8">
        <f t="shared" si="3"/>
        <v>6.7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45" customHeight="1">
      <c r="A5" s="9" t="s">
        <v>12</v>
      </c>
      <c r="B5" s="57">
        <f t="shared" ref="B5:C5" si="4">E5+G5+I5+K5</f>
        <v>10.5</v>
      </c>
      <c r="C5" s="57">
        <f t="shared" si="4"/>
        <v>8.5</v>
      </c>
      <c r="D5" s="6" t="s">
        <v>121</v>
      </c>
      <c r="E5" s="58">
        <v>8</v>
      </c>
      <c r="F5" s="58">
        <v>6</v>
      </c>
      <c r="G5" s="58">
        <v>2</v>
      </c>
      <c r="H5" s="58">
        <v>2</v>
      </c>
      <c r="I5" s="58">
        <v>0.2</v>
      </c>
      <c r="J5" s="58">
        <v>0.3</v>
      </c>
      <c r="K5" s="59">
        <v>0.3</v>
      </c>
      <c r="L5" s="59">
        <v>0.2</v>
      </c>
      <c r="M5" s="11" t="s">
        <v>122</v>
      </c>
      <c r="N5" s="11" t="s">
        <v>123</v>
      </c>
      <c r="O5" s="8">
        <f t="shared" ref="O5:P5" si="5">E5+G5+K5</f>
        <v>10.3</v>
      </c>
      <c r="P5" s="8">
        <f t="shared" si="5"/>
        <v>8.1999999999999993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8.75" customHeight="1">
      <c r="A6" s="61"/>
      <c r="B6" s="62"/>
      <c r="C6" s="62"/>
      <c r="D6" s="63"/>
      <c r="E6" s="64"/>
      <c r="F6" s="64"/>
      <c r="G6" s="64"/>
      <c r="H6" s="64"/>
      <c r="I6" s="65"/>
      <c r="J6" s="65"/>
      <c r="K6" s="65"/>
      <c r="L6" s="65"/>
      <c r="M6" s="66"/>
      <c r="N6" s="66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</row>
    <row r="7" spans="1:33" ht="45" customHeight="1">
      <c r="A7" s="9" t="s">
        <v>15</v>
      </c>
      <c r="B7" s="57">
        <f t="shared" ref="B7:C7" si="6">E7+G7+I7+K7</f>
        <v>6.5</v>
      </c>
      <c r="C7" s="57">
        <f t="shared" si="6"/>
        <v>6.5</v>
      </c>
      <c r="D7" s="6" t="s">
        <v>124</v>
      </c>
      <c r="E7" s="58">
        <v>4</v>
      </c>
      <c r="F7" s="58">
        <v>4</v>
      </c>
      <c r="G7" s="58">
        <v>1</v>
      </c>
      <c r="H7" s="58">
        <v>1</v>
      </c>
      <c r="I7" s="59">
        <v>0.3</v>
      </c>
      <c r="J7" s="59">
        <v>0.5</v>
      </c>
      <c r="K7" s="59">
        <v>1.2</v>
      </c>
      <c r="L7" s="59">
        <v>1</v>
      </c>
      <c r="M7" s="6"/>
      <c r="N7" s="11" t="s">
        <v>125</v>
      </c>
      <c r="O7" s="8">
        <f t="shared" ref="O7:P7" si="7">E7+G7+K7</f>
        <v>6.2</v>
      </c>
      <c r="P7" s="8">
        <f t="shared" si="7"/>
        <v>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45" customHeight="1">
      <c r="A8" s="9" t="s">
        <v>17</v>
      </c>
      <c r="B8" s="57">
        <f t="shared" ref="B8:C8" si="8">E8+G8+I8+K8</f>
        <v>8</v>
      </c>
      <c r="C8" s="57">
        <f t="shared" si="8"/>
        <v>9</v>
      </c>
      <c r="D8" s="6" t="s">
        <v>126</v>
      </c>
      <c r="E8" s="58">
        <v>4</v>
      </c>
      <c r="F8" s="58">
        <v>4</v>
      </c>
      <c r="G8" s="58">
        <v>3</v>
      </c>
      <c r="H8" s="58">
        <v>4</v>
      </c>
      <c r="I8" s="59">
        <v>0.3</v>
      </c>
      <c r="J8" s="59">
        <v>0.4</v>
      </c>
      <c r="K8" s="59">
        <v>0.7</v>
      </c>
      <c r="L8" s="59">
        <v>0.6</v>
      </c>
      <c r="M8" s="6"/>
      <c r="N8" s="6"/>
      <c r="O8" s="8">
        <f t="shared" ref="O8:P8" si="9">E8+G8+K8</f>
        <v>7.7</v>
      </c>
      <c r="P8" s="8">
        <f t="shared" si="9"/>
        <v>8.6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45" customHeight="1">
      <c r="A9" s="9" t="s">
        <v>18</v>
      </c>
      <c r="B9" s="57">
        <f t="shared" ref="B9:C9" si="10">E9+G9+I9+K9</f>
        <v>12.5</v>
      </c>
      <c r="C9" s="57">
        <f t="shared" si="10"/>
        <v>10.5</v>
      </c>
      <c r="D9" s="6" t="s">
        <v>127</v>
      </c>
      <c r="E9" s="58">
        <v>8</v>
      </c>
      <c r="F9" s="58">
        <v>6</v>
      </c>
      <c r="G9" s="58">
        <v>3.5</v>
      </c>
      <c r="H9" s="58">
        <v>3.5</v>
      </c>
      <c r="I9" s="59">
        <v>0.3</v>
      </c>
      <c r="J9" s="59">
        <v>0.4</v>
      </c>
      <c r="K9" s="59">
        <v>0.7</v>
      </c>
      <c r="L9" s="59">
        <v>0.6</v>
      </c>
      <c r="M9" s="6" t="s">
        <v>128</v>
      </c>
      <c r="N9" s="6"/>
      <c r="O9" s="8">
        <f t="shared" ref="O9:P9" si="11">E9+G9+K9</f>
        <v>12.2</v>
      </c>
      <c r="P9" s="8">
        <f t="shared" si="11"/>
        <v>10.1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8.75" customHeight="1">
      <c r="A10" s="61"/>
      <c r="B10" s="62"/>
      <c r="C10" s="62"/>
      <c r="D10" s="63"/>
      <c r="E10" s="64"/>
      <c r="F10" s="64"/>
      <c r="G10" s="64"/>
      <c r="H10" s="64"/>
      <c r="I10" s="65"/>
      <c r="J10" s="65"/>
      <c r="K10" s="65"/>
      <c r="L10" s="65"/>
      <c r="M10" s="66"/>
      <c r="N10" s="66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</row>
    <row r="11" spans="1:33" ht="45" customHeight="1">
      <c r="A11" s="9" t="s">
        <v>19</v>
      </c>
      <c r="B11" s="57">
        <f t="shared" ref="B11:C11" si="12">E11+G11+K11</f>
        <v>3</v>
      </c>
      <c r="C11" s="57">
        <f t="shared" si="12"/>
        <v>3.5</v>
      </c>
      <c r="D11" s="6" t="s">
        <v>129</v>
      </c>
      <c r="E11" s="58">
        <v>2.5</v>
      </c>
      <c r="F11" s="58">
        <v>3</v>
      </c>
      <c r="G11" s="57"/>
      <c r="H11" s="57"/>
      <c r="I11" s="59"/>
      <c r="J11" s="59"/>
      <c r="K11" s="59">
        <v>0.5</v>
      </c>
      <c r="L11" s="59">
        <v>0.5</v>
      </c>
      <c r="M11" s="95" t="s">
        <v>130</v>
      </c>
      <c r="N11" s="96"/>
      <c r="O11" s="8">
        <f t="shared" ref="O11:P11" si="13">E11+G11+K11</f>
        <v>3</v>
      </c>
      <c r="P11" s="8">
        <f t="shared" si="13"/>
        <v>3.5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45" customHeight="1">
      <c r="A12" s="9" t="s">
        <v>21</v>
      </c>
      <c r="B12" s="57">
        <f t="shared" ref="B12:C12" si="14">E12+G12+K12</f>
        <v>3.5</v>
      </c>
      <c r="C12" s="57">
        <f t="shared" si="14"/>
        <v>5</v>
      </c>
      <c r="D12" s="6" t="s">
        <v>131</v>
      </c>
      <c r="E12" s="58">
        <v>2.5</v>
      </c>
      <c r="F12" s="58">
        <v>3</v>
      </c>
      <c r="G12" s="58">
        <v>1</v>
      </c>
      <c r="H12" s="58">
        <v>2</v>
      </c>
      <c r="I12" s="67"/>
      <c r="J12" s="67"/>
      <c r="K12" s="67"/>
      <c r="L12" s="67"/>
      <c r="M12" s="95" t="s">
        <v>132</v>
      </c>
      <c r="N12" s="96"/>
      <c r="O12" s="8">
        <f t="shared" ref="O12:P12" si="15">E12+G12+K12</f>
        <v>3.5</v>
      </c>
      <c r="P12" s="8">
        <f t="shared" si="15"/>
        <v>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45" customHeight="1">
      <c r="A13" s="9" t="s">
        <v>22</v>
      </c>
      <c r="B13" s="57">
        <f t="shared" ref="B13:C13" si="16">E13+G13+K13</f>
        <v>4</v>
      </c>
      <c r="C13" s="57">
        <f t="shared" si="16"/>
        <v>5</v>
      </c>
      <c r="D13" s="6" t="s">
        <v>133</v>
      </c>
      <c r="E13" s="58">
        <v>3</v>
      </c>
      <c r="F13" s="58">
        <v>4</v>
      </c>
      <c r="G13" s="58">
        <v>1</v>
      </c>
      <c r="H13" s="58">
        <v>1</v>
      </c>
      <c r="I13" s="68"/>
      <c r="J13" s="68"/>
      <c r="K13" s="68"/>
      <c r="L13" s="67"/>
      <c r="M13" s="6"/>
      <c r="N13" s="6"/>
      <c r="O13" s="8">
        <f t="shared" ref="O13:P13" si="17">E13+G13+K13</f>
        <v>4</v>
      </c>
      <c r="P13" s="8">
        <f t="shared" si="17"/>
        <v>5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8.75" customHeight="1">
      <c r="A14" s="8"/>
      <c r="B14" s="19"/>
      <c r="C14" s="19"/>
      <c r="D14" s="6"/>
      <c r="M14" s="6"/>
      <c r="N14" s="6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8.75" customHeight="1">
      <c r="A15" s="8"/>
      <c r="B15" s="19"/>
      <c r="C15" s="19"/>
      <c r="D15" s="6"/>
      <c r="E15" s="8"/>
      <c r="F15" s="8"/>
      <c r="G15" s="8"/>
      <c r="H15" s="8"/>
      <c r="I15" s="8"/>
      <c r="J15" s="8"/>
      <c r="K15" s="8"/>
      <c r="L15" s="8"/>
      <c r="M15" s="6"/>
      <c r="N15" s="6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8.75" customHeight="1">
      <c r="A16" s="8"/>
      <c r="B16" s="19"/>
      <c r="C16" s="19"/>
      <c r="D16" s="6"/>
      <c r="E16" s="8"/>
      <c r="F16" s="8"/>
      <c r="G16" s="8"/>
      <c r="H16" s="8"/>
      <c r="I16" s="8"/>
      <c r="J16" s="8"/>
      <c r="K16" s="8"/>
      <c r="L16" s="8"/>
      <c r="M16" s="6"/>
      <c r="N16" s="6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8.75" customHeight="1">
      <c r="A17" s="8"/>
      <c r="B17" s="19"/>
      <c r="C17" s="19"/>
      <c r="D17" s="6"/>
      <c r="M17" s="6"/>
      <c r="N17" s="6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8.75" customHeight="1">
      <c r="A18" s="8"/>
      <c r="B18" s="19"/>
      <c r="C18" s="19"/>
      <c r="D18" s="6"/>
      <c r="M18" s="6"/>
      <c r="N18" s="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8.75" customHeight="1">
      <c r="A19" s="8"/>
      <c r="B19" s="19"/>
      <c r="C19" s="19"/>
      <c r="D19" s="6"/>
      <c r="M19" s="6"/>
      <c r="N19" s="6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8.75" customHeight="1">
      <c r="A20" s="8"/>
      <c r="B20" s="19"/>
      <c r="C20" s="19"/>
      <c r="D20" s="6"/>
      <c r="M20" s="6"/>
      <c r="N20" s="6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8.75" customHeight="1">
      <c r="A21" s="8"/>
      <c r="B21" s="19"/>
      <c r="C21" s="19"/>
      <c r="D21" s="6"/>
      <c r="M21" s="6"/>
      <c r="N21" s="6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8.75" customHeight="1">
      <c r="A22" s="8"/>
      <c r="B22" s="19"/>
      <c r="C22" s="19"/>
      <c r="D22" s="6"/>
      <c r="M22" s="6"/>
      <c r="N22" s="6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8.75" customHeight="1">
      <c r="A23" s="8"/>
      <c r="B23" s="19"/>
      <c r="C23" s="19"/>
      <c r="D23" s="6"/>
      <c r="M23" s="6"/>
      <c r="N23" s="6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8.75" customHeight="1">
      <c r="A24" s="8"/>
      <c r="B24" s="19"/>
      <c r="C24" s="19"/>
      <c r="D24" s="6"/>
      <c r="M24" s="6"/>
      <c r="N24" s="6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8.75" customHeight="1">
      <c r="A25" s="8"/>
      <c r="B25" s="19"/>
      <c r="C25" s="19"/>
      <c r="D25" s="6"/>
      <c r="M25" s="6"/>
      <c r="N25" s="6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8.75" customHeight="1">
      <c r="A26" s="8"/>
      <c r="B26" s="19"/>
      <c r="C26" s="19"/>
      <c r="D26" s="6"/>
      <c r="M26" s="6"/>
      <c r="N26" s="6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8.75" customHeight="1">
      <c r="A27" s="8"/>
      <c r="B27" s="19"/>
      <c r="C27" s="19"/>
      <c r="D27" s="6"/>
      <c r="M27" s="6"/>
      <c r="N27" s="6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8.75" customHeight="1">
      <c r="A28" s="8"/>
      <c r="B28" s="19"/>
      <c r="C28" s="19"/>
      <c r="D28" s="6"/>
      <c r="M28" s="6"/>
      <c r="N28" s="6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8.75" customHeight="1">
      <c r="A29" s="8"/>
      <c r="B29" s="19"/>
      <c r="C29" s="19"/>
      <c r="D29" s="6"/>
      <c r="M29" s="6"/>
      <c r="N29" s="6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8.75" customHeight="1">
      <c r="A30" s="8"/>
      <c r="B30" s="19"/>
      <c r="C30" s="19"/>
      <c r="D30" s="6"/>
      <c r="M30" s="6"/>
      <c r="N30" s="6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8.75" customHeight="1">
      <c r="A31" s="8"/>
      <c r="B31" s="19"/>
      <c r="C31" s="19"/>
      <c r="D31" s="6"/>
      <c r="M31" s="6"/>
      <c r="N31" s="6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8.75" customHeight="1">
      <c r="A32" s="8"/>
      <c r="B32" s="19"/>
      <c r="C32" s="19"/>
      <c r="D32" s="6"/>
      <c r="M32" s="6"/>
      <c r="N32" s="6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8.75" customHeight="1">
      <c r="A33" s="8"/>
      <c r="B33" s="19"/>
      <c r="C33" s="19"/>
      <c r="D33" s="6"/>
      <c r="M33" s="6"/>
      <c r="N33" s="6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8.75" customHeight="1">
      <c r="A34" s="8"/>
      <c r="B34" s="19"/>
      <c r="C34" s="19"/>
      <c r="D34" s="6"/>
      <c r="M34" s="6"/>
      <c r="N34" s="6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8.75" customHeight="1">
      <c r="A35" s="8"/>
      <c r="B35" s="19"/>
      <c r="C35" s="19"/>
      <c r="D35" s="6"/>
      <c r="M35" s="6"/>
      <c r="N35" s="6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8.75" customHeight="1">
      <c r="A36" s="8"/>
      <c r="B36" s="19"/>
      <c r="C36" s="19"/>
      <c r="D36" s="6"/>
      <c r="M36" s="6"/>
      <c r="N36" s="6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8.75" customHeight="1">
      <c r="A37" s="8"/>
      <c r="B37" s="19"/>
      <c r="C37" s="19"/>
      <c r="D37" s="6"/>
      <c r="M37" s="6"/>
      <c r="N37" s="6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8.75" customHeight="1">
      <c r="A38" s="8"/>
      <c r="B38" s="19"/>
      <c r="C38" s="19"/>
      <c r="D38" s="6"/>
      <c r="M38" s="6"/>
      <c r="N38" s="6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8.75" customHeight="1">
      <c r="A39" s="8"/>
      <c r="B39" s="19"/>
      <c r="C39" s="19"/>
      <c r="D39" s="6"/>
      <c r="M39" s="6"/>
      <c r="N39" s="6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8.75" customHeight="1">
      <c r="A40" s="8"/>
      <c r="B40" s="19"/>
      <c r="C40" s="19"/>
      <c r="D40" s="6"/>
      <c r="M40" s="6"/>
      <c r="N40" s="6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8.75" customHeight="1">
      <c r="A41" s="8"/>
      <c r="B41" s="19"/>
      <c r="C41" s="19"/>
      <c r="D41" s="6"/>
      <c r="M41" s="6"/>
      <c r="N41" s="6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8.75" customHeight="1">
      <c r="A42" s="8"/>
      <c r="B42" s="19"/>
      <c r="C42" s="19"/>
      <c r="D42" s="6"/>
      <c r="M42" s="6"/>
      <c r="N42" s="6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8.75" customHeight="1">
      <c r="A43" s="8"/>
      <c r="B43" s="19"/>
      <c r="C43" s="19"/>
      <c r="D43" s="6"/>
      <c r="M43" s="6"/>
      <c r="N43" s="6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8.75" customHeight="1">
      <c r="A44" s="8"/>
      <c r="B44" s="19"/>
      <c r="C44" s="19"/>
      <c r="D44" s="6"/>
      <c r="M44" s="6"/>
      <c r="N44" s="6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8.75" customHeight="1">
      <c r="A45" s="8"/>
      <c r="B45" s="19"/>
      <c r="C45" s="19"/>
      <c r="D45" s="6"/>
      <c r="M45" s="6"/>
      <c r="N45" s="6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8.75" customHeight="1">
      <c r="A46" s="8"/>
      <c r="B46" s="19"/>
      <c r="C46" s="19"/>
      <c r="D46" s="6"/>
      <c r="M46" s="6"/>
      <c r="N46" s="6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18.75" customHeight="1">
      <c r="A47" s="8"/>
      <c r="B47" s="19"/>
      <c r="C47" s="19"/>
      <c r="D47" s="6"/>
      <c r="M47" s="6"/>
      <c r="N47" s="6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1:33" ht="18.75" customHeight="1">
      <c r="A48" s="8"/>
      <c r="B48" s="19"/>
      <c r="C48" s="19"/>
      <c r="D48" s="6"/>
      <c r="M48" s="6"/>
      <c r="N48" s="6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18.75" customHeight="1">
      <c r="A49" s="8"/>
      <c r="B49" s="19"/>
      <c r="C49" s="19"/>
      <c r="D49" s="6"/>
      <c r="M49" s="6"/>
      <c r="N49" s="6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1:33" ht="18.75" customHeight="1">
      <c r="A50" s="8"/>
      <c r="B50" s="19"/>
      <c r="C50" s="19"/>
      <c r="D50" s="6"/>
      <c r="M50" s="6"/>
      <c r="N50" s="6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18.75" customHeight="1">
      <c r="A51" s="8"/>
      <c r="B51" s="19"/>
      <c r="C51" s="19"/>
      <c r="D51" s="6"/>
      <c r="M51" s="6"/>
      <c r="N51" s="6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1:33" ht="18.75" customHeight="1">
      <c r="A52" s="8"/>
      <c r="B52" s="19"/>
      <c r="C52" s="19"/>
      <c r="D52" s="6"/>
      <c r="M52" s="6"/>
      <c r="N52" s="6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ht="18.75" customHeight="1">
      <c r="A53" s="8"/>
      <c r="B53" s="19"/>
      <c r="C53" s="19"/>
      <c r="D53" s="6"/>
      <c r="M53" s="6"/>
      <c r="N53" s="6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18.75" customHeight="1">
      <c r="A54" s="8"/>
      <c r="B54" s="19"/>
      <c r="C54" s="19"/>
      <c r="D54" s="6"/>
      <c r="M54" s="6"/>
      <c r="N54" s="6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1:33" ht="18.75" customHeight="1">
      <c r="A55" s="8"/>
      <c r="B55" s="19"/>
      <c r="C55" s="19"/>
      <c r="D55" s="6"/>
      <c r="M55" s="6"/>
      <c r="N55" s="6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ht="18.75" customHeight="1">
      <c r="A56" s="8"/>
      <c r="B56" s="19"/>
      <c r="C56" s="19"/>
      <c r="D56" s="6"/>
      <c r="M56" s="6"/>
      <c r="N56" s="6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1:33" ht="18.75" customHeight="1">
      <c r="A57" s="8"/>
      <c r="B57" s="19"/>
      <c r="C57" s="19"/>
      <c r="D57" s="6"/>
      <c r="M57" s="6"/>
      <c r="N57" s="6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18.75" customHeight="1">
      <c r="A58" s="8"/>
      <c r="B58" s="19"/>
      <c r="C58" s="19"/>
      <c r="D58" s="6"/>
      <c r="M58" s="6"/>
      <c r="N58" s="6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1:33" ht="18.75" customHeight="1">
      <c r="A59" s="8"/>
      <c r="B59" s="19"/>
      <c r="C59" s="19"/>
      <c r="D59" s="6"/>
      <c r="M59" s="6"/>
      <c r="N59" s="6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1:33" ht="18.75" customHeight="1">
      <c r="A60" s="8"/>
      <c r="B60" s="19"/>
      <c r="C60" s="19"/>
      <c r="D60" s="6"/>
      <c r="M60" s="6"/>
      <c r="N60" s="6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1:33" ht="18.75" customHeight="1">
      <c r="A61" s="8"/>
      <c r="B61" s="19"/>
      <c r="C61" s="19"/>
      <c r="D61" s="6"/>
      <c r="M61" s="6"/>
      <c r="N61" s="6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18.75" customHeight="1">
      <c r="A62" s="8"/>
      <c r="B62" s="19"/>
      <c r="C62" s="19"/>
      <c r="D62" s="6"/>
      <c r="M62" s="6"/>
      <c r="N62" s="6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1:33" ht="18.75" customHeight="1">
      <c r="A63" s="8"/>
      <c r="B63" s="19"/>
      <c r="C63" s="19"/>
      <c r="D63" s="6"/>
      <c r="M63" s="6"/>
      <c r="N63" s="6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1:33" ht="18.75" customHeight="1">
      <c r="A64" s="8"/>
      <c r="B64" s="19"/>
      <c r="C64" s="19"/>
      <c r="D64" s="6"/>
      <c r="M64" s="6"/>
      <c r="N64" s="6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1:33" ht="18.75" customHeight="1">
      <c r="A65" s="8"/>
      <c r="B65" s="19"/>
      <c r="C65" s="19"/>
      <c r="D65" s="6"/>
      <c r="M65" s="6"/>
      <c r="N65" s="6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18.75" customHeight="1">
      <c r="A66" s="8"/>
      <c r="B66" s="19"/>
      <c r="C66" s="19"/>
      <c r="D66" s="6"/>
      <c r="M66" s="6"/>
      <c r="N66" s="6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1:33" ht="18.75" customHeight="1">
      <c r="A67" s="8"/>
      <c r="B67" s="19"/>
      <c r="C67" s="19"/>
      <c r="D67" s="6"/>
      <c r="M67" s="6"/>
      <c r="N67" s="6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1:33" ht="18.75" customHeight="1">
      <c r="A68" s="8"/>
      <c r="B68" s="19"/>
      <c r="C68" s="19"/>
      <c r="D68" s="6"/>
      <c r="M68" s="6"/>
      <c r="N68" s="6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1:33" ht="18.75" customHeight="1">
      <c r="A69" s="8"/>
      <c r="B69" s="19"/>
      <c r="C69" s="19"/>
      <c r="D69" s="6"/>
      <c r="M69" s="6"/>
      <c r="N69" s="6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18.75" customHeight="1">
      <c r="A70" s="8"/>
      <c r="B70" s="19"/>
      <c r="C70" s="19"/>
      <c r="D70" s="6"/>
      <c r="M70" s="6"/>
      <c r="N70" s="6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1:33" ht="18.75" customHeight="1">
      <c r="A71" s="8"/>
      <c r="B71" s="19"/>
      <c r="C71" s="19"/>
      <c r="D71" s="6"/>
      <c r="M71" s="6"/>
      <c r="N71" s="6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1:33" ht="18.75" customHeight="1">
      <c r="A72" s="8"/>
      <c r="B72" s="19"/>
      <c r="C72" s="19"/>
      <c r="D72" s="6"/>
      <c r="M72" s="6"/>
      <c r="N72" s="6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1:33" ht="18.75" customHeight="1">
      <c r="A73" s="8"/>
      <c r="B73" s="19"/>
      <c r="C73" s="19"/>
      <c r="D73" s="6"/>
      <c r="M73" s="6"/>
      <c r="N73" s="6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18.75" customHeight="1">
      <c r="A74" s="8"/>
      <c r="B74" s="19"/>
      <c r="C74" s="19"/>
      <c r="D74" s="6"/>
      <c r="M74" s="6"/>
      <c r="N74" s="6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1:33" ht="18.75" customHeight="1">
      <c r="A75" s="8"/>
      <c r="B75" s="19"/>
      <c r="C75" s="19"/>
      <c r="D75" s="6"/>
      <c r="M75" s="6"/>
      <c r="N75" s="6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1:33" ht="18.75" customHeight="1">
      <c r="A76" s="8"/>
      <c r="B76" s="19"/>
      <c r="C76" s="19"/>
      <c r="D76" s="6"/>
      <c r="M76" s="6"/>
      <c r="N76" s="6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1:33" ht="18.75" customHeight="1">
      <c r="A77" s="8"/>
      <c r="B77" s="19"/>
      <c r="C77" s="19"/>
      <c r="D77" s="6"/>
      <c r="M77" s="6"/>
      <c r="N77" s="6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1:33" ht="18.75" customHeight="1">
      <c r="A78" s="8"/>
      <c r="B78" s="19"/>
      <c r="C78" s="19"/>
      <c r="D78" s="6"/>
      <c r="M78" s="6"/>
      <c r="N78" s="6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1:33" ht="18.75" customHeight="1">
      <c r="A79" s="8"/>
      <c r="B79" s="19"/>
      <c r="C79" s="19"/>
      <c r="D79" s="6"/>
      <c r="M79" s="6"/>
      <c r="N79" s="6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1:33" ht="18.75" customHeight="1">
      <c r="A80" s="8"/>
      <c r="B80" s="19"/>
      <c r="C80" s="19"/>
      <c r="D80" s="6"/>
      <c r="M80" s="6"/>
      <c r="N80" s="6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1:33" ht="18.75" customHeight="1">
      <c r="A81" s="8"/>
      <c r="B81" s="19"/>
      <c r="C81" s="19"/>
      <c r="D81" s="6"/>
      <c r="M81" s="6"/>
      <c r="N81" s="6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1:33" ht="18.75" customHeight="1">
      <c r="A82" s="8"/>
      <c r="B82" s="19"/>
      <c r="C82" s="19"/>
      <c r="D82" s="6"/>
      <c r="M82" s="6"/>
      <c r="N82" s="6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1:33" ht="18.75" customHeight="1">
      <c r="A83" s="8"/>
      <c r="B83" s="19"/>
      <c r="C83" s="19"/>
      <c r="D83" s="6"/>
      <c r="M83" s="6"/>
      <c r="N83" s="6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1:33" ht="18.75" customHeight="1">
      <c r="A84" s="8"/>
      <c r="B84" s="19"/>
      <c r="C84" s="19"/>
      <c r="D84" s="6"/>
      <c r="M84" s="6"/>
      <c r="N84" s="6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1:33" ht="18.75" customHeight="1">
      <c r="A85" s="8"/>
      <c r="B85" s="19"/>
      <c r="C85" s="19"/>
      <c r="D85" s="6"/>
      <c r="M85" s="6"/>
      <c r="N85" s="6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1:33" ht="18.75" customHeight="1">
      <c r="A86" s="8"/>
      <c r="B86" s="19"/>
      <c r="C86" s="19"/>
      <c r="D86" s="6"/>
      <c r="M86" s="6"/>
      <c r="N86" s="6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1:33" ht="18.75" customHeight="1">
      <c r="A87" s="8"/>
      <c r="B87" s="19"/>
      <c r="C87" s="19"/>
      <c r="D87" s="6"/>
      <c r="M87" s="6"/>
      <c r="N87" s="6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1:33" ht="18.75" customHeight="1">
      <c r="A88" s="8"/>
      <c r="B88" s="19"/>
      <c r="C88" s="19"/>
      <c r="D88" s="6"/>
      <c r="M88" s="6"/>
      <c r="N88" s="6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1:33" ht="18.75" customHeight="1">
      <c r="A89" s="8"/>
      <c r="B89" s="19"/>
      <c r="C89" s="19"/>
      <c r="D89" s="6"/>
      <c r="M89" s="6"/>
      <c r="N89" s="6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1:33" ht="18.75" customHeight="1">
      <c r="A90" s="8"/>
      <c r="B90" s="19"/>
      <c r="C90" s="19"/>
      <c r="D90" s="6"/>
      <c r="M90" s="6"/>
      <c r="N90" s="6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1:33" ht="18.75" customHeight="1">
      <c r="A91" s="8"/>
      <c r="B91" s="19"/>
      <c r="C91" s="19"/>
      <c r="D91" s="6"/>
      <c r="M91" s="6"/>
      <c r="N91" s="6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1:33" ht="18.75" customHeight="1">
      <c r="A92" s="8"/>
      <c r="B92" s="19"/>
      <c r="C92" s="19"/>
      <c r="D92" s="6"/>
      <c r="M92" s="6"/>
      <c r="N92" s="6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1:33" ht="18.75" customHeight="1">
      <c r="A93" s="8"/>
      <c r="B93" s="19"/>
      <c r="C93" s="19"/>
      <c r="D93" s="6"/>
      <c r="M93" s="6"/>
      <c r="N93" s="6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1:33" ht="18.75" customHeight="1">
      <c r="A94" s="8"/>
      <c r="B94" s="19"/>
      <c r="C94" s="19"/>
      <c r="D94" s="6"/>
      <c r="M94" s="6"/>
      <c r="N94" s="6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1:33" ht="18.75" customHeight="1">
      <c r="A95" s="8"/>
      <c r="B95" s="19"/>
      <c r="C95" s="19"/>
      <c r="D95" s="6"/>
      <c r="M95" s="6"/>
      <c r="N95" s="6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1:33" ht="18.75" customHeight="1">
      <c r="A96" s="8"/>
      <c r="B96" s="19"/>
      <c r="C96" s="19"/>
      <c r="D96" s="6"/>
      <c r="M96" s="6"/>
      <c r="N96" s="6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1:33" ht="18.75" customHeight="1">
      <c r="A97" s="8"/>
      <c r="B97" s="19"/>
      <c r="C97" s="19"/>
      <c r="D97" s="6"/>
      <c r="M97" s="6"/>
      <c r="N97" s="6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1:33" ht="18.75" customHeight="1">
      <c r="A98" s="8"/>
      <c r="B98" s="19"/>
      <c r="C98" s="19"/>
      <c r="D98" s="6"/>
      <c r="M98" s="6"/>
      <c r="N98" s="6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18.75" customHeight="1">
      <c r="A99" s="8"/>
      <c r="B99" s="19"/>
      <c r="C99" s="19"/>
      <c r="D99" s="6"/>
      <c r="M99" s="6"/>
      <c r="N99" s="6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 ht="18.75" customHeight="1">
      <c r="A100" s="8"/>
      <c r="B100" s="19"/>
      <c r="C100" s="19"/>
      <c r="D100" s="6"/>
      <c r="M100" s="6"/>
      <c r="N100" s="6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 ht="18.75" customHeight="1">
      <c r="A101" s="8"/>
      <c r="B101" s="19"/>
      <c r="C101" s="19"/>
      <c r="D101" s="6"/>
      <c r="M101" s="6"/>
      <c r="N101" s="6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 ht="18.75" customHeight="1">
      <c r="A102" s="8"/>
      <c r="B102" s="19"/>
      <c r="C102" s="19"/>
      <c r="D102" s="6"/>
      <c r="M102" s="6"/>
      <c r="N102" s="6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 ht="18.75" customHeight="1">
      <c r="A103" s="8"/>
      <c r="B103" s="19"/>
      <c r="C103" s="19"/>
      <c r="D103" s="6"/>
      <c r="M103" s="6"/>
      <c r="N103" s="6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18.75" customHeight="1">
      <c r="A104" s="8"/>
      <c r="B104" s="19"/>
      <c r="C104" s="19"/>
      <c r="D104" s="6"/>
      <c r="M104" s="6"/>
      <c r="N104" s="6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18.75" customHeight="1">
      <c r="A105" s="8"/>
      <c r="B105" s="19"/>
      <c r="C105" s="19"/>
      <c r="D105" s="6"/>
      <c r="M105" s="6"/>
      <c r="N105" s="6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1:33" ht="18.75" customHeight="1">
      <c r="A106" s="8"/>
      <c r="B106" s="19"/>
      <c r="C106" s="19"/>
      <c r="D106" s="6"/>
      <c r="M106" s="6"/>
      <c r="N106" s="6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1:33" ht="18.75" customHeight="1">
      <c r="A107" s="8"/>
      <c r="B107" s="19"/>
      <c r="C107" s="19"/>
      <c r="D107" s="6"/>
      <c r="M107" s="6"/>
      <c r="N107" s="6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1:33" ht="18.75" customHeight="1">
      <c r="A108" s="8"/>
      <c r="B108" s="19"/>
      <c r="C108" s="19"/>
      <c r="D108" s="6"/>
      <c r="M108" s="6"/>
      <c r="N108" s="6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1:33" ht="18.75" customHeight="1">
      <c r="A109" s="8"/>
      <c r="B109" s="19"/>
      <c r="C109" s="19"/>
      <c r="D109" s="6"/>
      <c r="M109" s="6"/>
      <c r="N109" s="6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1:33" ht="18.75" customHeight="1">
      <c r="A110" s="8"/>
      <c r="B110" s="19"/>
      <c r="C110" s="19"/>
      <c r="D110" s="6"/>
      <c r="M110" s="6"/>
      <c r="N110" s="6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1:33" ht="18.75" customHeight="1">
      <c r="A111" s="8"/>
      <c r="B111" s="19"/>
      <c r="C111" s="19"/>
      <c r="D111" s="6"/>
      <c r="M111" s="6"/>
      <c r="N111" s="6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1:33" ht="18.75" customHeight="1">
      <c r="A112" s="8"/>
      <c r="B112" s="19"/>
      <c r="C112" s="19"/>
      <c r="D112" s="6"/>
      <c r="M112" s="6"/>
      <c r="N112" s="6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1:33" ht="18.75" customHeight="1">
      <c r="A113" s="8"/>
      <c r="B113" s="19"/>
      <c r="C113" s="19"/>
      <c r="D113" s="6"/>
      <c r="M113" s="6"/>
      <c r="N113" s="6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1:33" ht="18.75" customHeight="1">
      <c r="A114" s="8"/>
      <c r="B114" s="19"/>
      <c r="C114" s="19"/>
      <c r="D114" s="6"/>
      <c r="M114" s="6"/>
      <c r="N114" s="6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1:33" ht="18.75" customHeight="1">
      <c r="A115" s="8"/>
      <c r="B115" s="19"/>
      <c r="C115" s="19"/>
      <c r="D115" s="6"/>
      <c r="M115" s="6"/>
      <c r="N115" s="6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1:33" ht="18.75" customHeight="1">
      <c r="A116" s="8"/>
      <c r="B116" s="19"/>
      <c r="C116" s="19"/>
      <c r="D116" s="6"/>
      <c r="M116" s="6"/>
      <c r="N116" s="6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1:33" ht="18.75" customHeight="1">
      <c r="A117" s="8"/>
      <c r="B117" s="19"/>
      <c r="C117" s="19"/>
      <c r="D117" s="6"/>
      <c r="M117" s="6"/>
      <c r="N117" s="6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1:33" ht="18.75" customHeight="1">
      <c r="A118" s="8"/>
      <c r="B118" s="19"/>
      <c r="C118" s="19"/>
      <c r="D118" s="6"/>
      <c r="M118" s="6"/>
      <c r="N118" s="6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1:33" ht="18.75" customHeight="1">
      <c r="A119" s="8"/>
      <c r="B119" s="19"/>
      <c r="C119" s="19"/>
      <c r="D119" s="6"/>
      <c r="M119" s="6"/>
      <c r="N119" s="6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1:33" ht="18.75" customHeight="1">
      <c r="A120" s="8"/>
      <c r="B120" s="19"/>
      <c r="C120" s="19"/>
      <c r="D120" s="6"/>
      <c r="M120" s="6"/>
      <c r="N120" s="6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1:33" ht="18.75" customHeight="1">
      <c r="A121" s="8"/>
      <c r="B121" s="19"/>
      <c r="C121" s="19"/>
      <c r="D121" s="6"/>
      <c r="M121" s="6"/>
      <c r="N121" s="6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1:33" ht="18.75" customHeight="1">
      <c r="A122" s="8"/>
      <c r="B122" s="19"/>
      <c r="C122" s="19"/>
      <c r="D122" s="6"/>
      <c r="M122" s="6"/>
      <c r="N122" s="6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1:33" ht="18.75" customHeight="1">
      <c r="A123" s="8"/>
      <c r="B123" s="19"/>
      <c r="C123" s="19"/>
      <c r="D123" s="6"/>
      <c r="M123" s="6"/>
      <c r="N123" s="6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1:33" ht="18.75" customHeight="1">
      <c r="A124" s="8"/>
      <c r="B124" s="19"/>
      <c r="C124" s="19"/>
      <c r="D124" s="6"/>
      <c r="M124" s="6"/>
      <c r="N124" s="6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1:33" ht="18.75" customHeight="1">
      <c r="A125" s="8"/>
      <c r="B125" s="19"/>
      <c r="C125" s="19"/>
      <c r="D125" s="6"/>
      <c r="M125" s="6"/>
      <c r="N125" s="6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1:33" ht="18.75" customHeight="1">
      <c r="A126" s="8"/>
      <c r="B126" s="19"/>
      <c r="C126" s="19"/>
      <c r="D126" s="6"/>
      <c r="M126" s="6"/>
      <c r="N126" s="6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1:33" ht="18.75" customHeight="1">
      <c r="A127" s="8"/>
      <c r="B127" s="19"/>
      <c r="C127" s="19"/>
      <c r="D127" s="6"/>
      <c r="M127" s="6"/>
      <c r="N127" s="6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1:33" ht="18.75" customHeight="1">
      <c r="A128" s="8"/>
      <c r="B128" s="19"/>
      <c r="C128" s="19"/>
      <c r="D128" s="6"/>
      <c r="M128" s="6"/>
      <c r="N128" s="6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1:33" ht="18.75" customHeight="1">
      <c r="A129" s="8"/>
      <c r="B129" s="19"/>
      <c r="C129" s="19"/>
      <c r="D129" s="6"/>
      <c r="M129" s="6"/>
      <c r="N129" s="6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1:33" ht="18.75" customHeight="1">
      <c r="A130" s="8"/>
      <c r="B130" s="19"/>
      <c r="C130" s="19"/>
      <c r="D130" s="6"/>
      <c r="M130" s="6"/>
      <c r="N130" s="6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1:33" ht="18.75" customHeight="1">
      <c r="A131" s="8"/>
      <c r="B131" s="19"/>
      <c r="C131" s="19"/>
      <c r="D131" s="6"/>
      <c r="M131" s="6"/>
      <c r="N131" s="6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1:33" ht="18.75" customHeight="1">
      <c r="A132" s="8"/>
      <c r="B132" s="19"/>
      <c r="C132" s="19"/>
      <c r="D132" s="6"/>
      <c r="M132" s="6"/>
      <c r="N132" s="6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1:33" ht="18.75" customHeight="1">
      <c r="A133" s="8"/>
      <c r="B133" s="19"/>
      <c r="C133" s="19"/>
      <c r="D133" s="6"/>
      <c r="M133" s="6"/>
      <c r="N133" s="6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1:33" ht="18.75" customHeight="1">
      <c r="A134" s="8"/>
      <c r="B134" s="19"/>
      <c r="C134" s="19"/>
      <c r="D134" s="6"/>
      <c r="M134" s="6"/>
      <c r="N134" s="6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1:33" ht="18.75" customHeight="1">
      <c r="A135" s="8"/>
      <c r="B135" s="19"/>
      <c r="C135" s="19"/>
      <c r="D135" s="6"/>
      <c r="M135" s="6"/>
      <c r="N135" s="6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1:33" ht="18.75" customHeight="1">
      <c r="A136" s="8"/>
      <c r="B136" s="19"/>
      <c r="C136" s="19"/>
      <c r="D136" s="6"/>
      <c r="M136" s="6"/>
      <c r="N136" s="6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1:33" ht="18.75" customHeight="1">
      <c r="A137" s="8"/>
      <c r="B137" s="19"/>
      <c r="C137" s="19"/>
      <c r="D137" s="6"/>
      <c r="M137" s="6"/>
      <c r="N137" s="6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1:33" ht="18.75" customHeight="1">
      <c r="A138" s="8"/>
      <c r="B138" s="19"/>
      <c r="C138" s="19"/>
      <c r="D138" s="6"/>
      <c r="M138" s="6"/>
      <c r="N138" s="6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1:33" ht="18.75" customHeight="1">
      <c r="A139" s="8"/>
      <c r="B139" s="19"/>
      <c r="C139" s="19"/>
      <c r="D139" s="6"/>
      <c r="M139" s="6"/>
      <c r="N139" s="6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1:33" ht="18.75" customHeight="1">
      <c r="A140" s="8"/>
      <c r="B140" s="19"/>
      <c r="C140" s="19"/>
      <c r="D140" s="6"/>
      <c r="M140" s="6"/>
      <c r="N140" s="6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1:33" ht="18.75" customHeight="1">
      <c r="A141" s="8"/>
      <c r="B141" s="19"/>
      <c r="C141" s="19"/>
      <c r="D141" s="6"/>
      <c r="M141" s="6"/>
      <c r="N141" s="6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1:33" ht="18.75" customHeight="1">
      <c r="A142" s="8"/>
      <c r="B142" s="19"/>
      <c r="C142" s="19"/>
      <c r="D142" s="6"/>
      <c r="M142" s="6"/>
      <c r="N142" s="6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1:33" ht="18.75" customHeight="1">
      <c r="A143" s="8"/>
      <c r="B143" s="19"/>
      <c r="C143" s="19"/>
      <c r="D143" s="6"/>
      <c r="M143" s="6"/>
      <c r="N143" s="6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1:33" ht="18.75" customHeight="1">
      <c r="A144" s="8"/>
      <c r="B144" s="19"/>
      <c r="C144" s="19"/>
      <c r="D144" s="6"/>
      <c r="M144" s="6"/>
      <c r="N144" s="6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1:33" ht="18.75" customHeight="1">
      <c r="A145" s="8"/>
      <c r="B145" s="19"/>
      <c r="C145" s="19"/>
      <c r="D145" s="6"/>
      <c r="M145" s="6"/>
      <c r="N145" s="6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1:33" ht="18.75" customHeight="1">
      <c r="A146" s="8"/>
      <c r="B146" s="19"/>
      <c r="C146" s="19"/>
      <c r="D146" s="6"/>
      <c r="M146" s="6"/>
      <c r="N146" s="6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1:33" ht="18.75" customHeight="1">
      <c r="A147" s="8"/>
      <c r="B147" s="19"/>
      <c r="C147" s="19"/>
      <c r="D147" s="6"/>
      <c r="M147" s="6"/>
      <c r="N147" s="6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1:33" ht="18.75" customHeight="1">
      <c r="A148" s="8"/>
      <c r="B148" s="19"/>
      <c r="C148" s="19"/>
      <c r="D148" s="6"/>
      <c r="M148" s="6"/>
      <c r="N148" s="6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1:33" ht="18.75" customHeight="1">
      <c r="A149" s="8"/>
      <c r="B149" s="19"/>
      <c r="C149" s="19"/>
      <c r="D149" s="6"/>
      <c r="M149" s="6"/>
      <c r="N149" s="6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1:33" ht="18.75" customHeight="1">
      <c r="A150" s="8"/>
      <c r="B150" s="19"/>
      <c r="C150" s="19"/>
      <c r="D150" s="6"/>
      <c r="M150" s="6"/>
      <c r="N150" s="6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1:33" ht="18.75" customHeight="1">
      <c r="A151" s="8"/>
      <c r="B151" s="19"/>
      <c r="C151" s="19"/>
      <c r="D151" s="6"/>
      <c r="M151" s="6"/>
      <c r="N151" s="6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1:33" ht="18.75" customHeight="1">
      <c r="A152" s="8"/>
      <c r="B152" s="19"/>
      <c r="C152" s="19"/>
      <c r="D152" s="6"/>
      <c r="M152" s="6"/>
      <c r="N152" s="6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1:33" ht="18.75" customHeight="1">
      <c r="A153" s="8"/>
      <c r="B153" s="19"/>
      <c r="C153" s="19"/>
      <c r="D153" s="6"/>
      <c r="M153" s="6"/>
      <c r="N153" s="6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1:33" ht="18.75" customHeight="1">
      <c r="A154" s="8"/>
      <c r="B154" s="19"/>
      <c r="C154" s="19"/>
      <c r="D154" s="6"/>
      <c r="M154" s="6"/>
      <c r="N154" s="6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1:33" ht="18.75" customHeight="1">
      <c r="A155" s="8"/>
      <c r="B155" s="19"/>
      <c r="C155" s="19"/>
      <c r="D155" s="6"/>
      <c r="M155" s="6"/>
      <c r="N155" s="6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1:33" ht="18.75" customHeight="1">
      <c r="A156" s="8"/>
      <c r="B156" s="19"/>
      <c r="C156" s="19"/>
      <c r="D156" s="6"/>
      <c r="M156" s="6"/>
      <c r="N156" s="6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1:33" ht="18.75" customHeight="1">
      <c r="A157" s="8"/>
      <c r="B157" s="19"/>
      <c r="C157" s="19"/>
      <c r="D157" s="6"/>
      <c r="M157" s="6"/>
      <c r="N157" s="6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1:33" ht="18.75" customHeight="1">
      <c r="A158" s="8"/>
      <c r="B158" s="19"/>
      <c r="C158" s="19"/>
      <c r="D158" s="6"/>
      <c r="M158" s="6"/>
      <c r="N158" s="6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1:33" ht="18.75" customHeight="1">
      <c r="A159" s="8"/>
      <c r="B159" s="19"/>
      <c r="C159" s="19"/>
      <c r="D159" s="6"/>
      <c r="M159" s="6"/>
      <c r="N159" s="6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1:33" ht="18.75" customHeight="1">
      <c r="A160" s="8"/>
      <c r="B160" s="19"/>
      <c r="C160" s="19"/>
      <c r="D160" s="6"/>
      <c r="M160" s="6"/>
      <c r="N160" s="6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1:33" ht="18.75" customHeight="1">
      <c r="A161" s="8"/>
      <c r="B161" s="19"/>
      <c r="C161" s="19"/>
      <c r="D161" s="6"/>
      <c r="M161" s="6"/>
      <c r="N161" s="6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1:33" ht="18.75" customHeight="1">
      <c r="A162" s="8"/>
      <c r="B162" s="19"/>
      <c r="C162" s="19"/>
      <c r="D162" s="6"/>
      <c r="M162" s="6"/>
      <c r="N162" s="6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1:33" ht="18.75" customHeight="1">
      <c r="A163" s="8"/>
      <c r="B163" s="19"/>
      <c r="C163" s="19"/>
      <c r="D163" s="6"/>
      <c r="M163" s="6"/>
      <c r="N163" s="6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1:33" ht="18.75" customHeight="1">
      <c r="A164" s="8"/>
      <c r="B164" s="19"/>
      <c r="C164" s="19"/>
      <c r="D164" s="6"/>
      <c r="M164" s="6"/>
      <c r="N164" s="6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1:33" ht="18.75" customHeight="1">
      <c r="A165" s="8"/>
      <c r="B165" s="19"/>
      <c r="C165" s="19"/>
      <c r="D165" s="6"/>
      <c r="M165" s="6"/>
      <c r="N165" s="6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1:33" ht="18.75" customHeight="1">
      <c r="A166" s="8"/>
      <c r="B166" s="19"/>
      <c r="C166" s="19"/>
      <c r="D166" s="6"/>
      <c r="M166" s="6"/>
      <c r="N166" s="6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1:33" ht="18.75" customHeight="1">
      <c r="A167" s="8"/>
      <c r="B167" s="19"/>
      <c r="C167" s="19"/>
      <c r="D167" s="6"/>
      <c r="M167" s="6"/>
      <c r="N167" s="6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1:33" ht="18.75" customHeight="1">
      <c r="A168" s="8"/>
      <c r="B168" s="19"/>
      <c r="C168" s="19"/>
      <c r="D168" s="6"/>
      <c r="M168" s="6"/>
      <c r="N168" s="6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1:33" ht="18.75" customHeight="1">
      <c r="A169" s="8"/>
      <c r="B169" s="19"/>
      <c r="C169" s="19"/>
      <c r="D169" s="6"/>
      <c r="M169" s="6"/>
      <c r="N169" s="6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1:33" ht="18.75" customHeight="1">
      <c r="A170" s="8"/>
      <c r="B170" s="19"/>
      <c r="C170" s="19"/>
      <c r="D170" s="6"/>
      <c r="M170" s="6"/>
      <c r="N170" s="6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1:33" ht="18.75" customHeight="1">
      <c r="A171" s="8"/>
      <c r="B171" s="19"/>
      <c r="C171" s="19"/>
      <c r="D171" s="6"/>
      <c r="M171" s="6"/>
      <c r="N171" s="6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1:33" ht="18.75" customHeight="1">
      <c r="A172" s="8"/>
      <c r="B172" s="19"/>
      <c r="C172" s="19"/>
      <c r="D172" s="6"/>
      <c r="M172" s="6"/>
      <c r="N172" s="6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1:33" ht="18.75" customHeight="1">
      <c r="A173" s="8"/>
      <c r="B173" s="19"/>
      <c r="C173" s="19"/>
      <c r="D173" s="6"/>
      <c r="M173" s="6"/>
      <c r="N173" s="6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1:33" ht="18.75" customHeight="1">
      <c r="A174" s="8"/>
      <c r="B174" s="19"/>
      <c r="C174" s="19"/>
      <c r="D174" s="6"/>
      <c r="M174" s="6"/>
      <c r="N174" s="6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1:33" ht="18.75" customHeight="1">
      <c r="A175" s="8"/>
      <c r="B175" s="19"/>
      <c r="C175" s="19"/>
      <c r="D175" s="6"/>
      <c r="M175" s="6"/>
      <c r="N175" s="6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1:33" ht="18.75" customHeight="1">
      <c r="A176" s="8"/>
      <c r="B176" s="19"/>
      <c r="C176" s="19"/>
      <c r="D176" s="6"/>
      <c r="M176" s="6"/>
      <c r="N176" s="6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1:33" ht="18.75" customHeight="1">
      <c r="A177" s="8"/>
      <c r="B177" s="19"/>
      <c r="C177" s="19"/>
      <c r="D177" s="6"/>
      <c r="M177" s="6"/>
      <c r="N177" s="6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1:33" ht="18.75" customHeight="1">
      <c r="A178" s="8"/>
      <c r="B178" s="19"/>
      <c r="C178" s="19"/>
      <c r="D178" s="6"/>
      <c r="M178" s="6"/>
      <c r="N178" s="6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1:33" ht="18.75" customHeight="1">
      <c r="A179" s="8"/>
      <c r="B179" s="19"/>
      <c r="C179" s="19"/>
      <c r="D179" s="6"/>
      <c r="M179" s="6"/>
      <c r="N179" s="6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1:33" ht="18.75" customHeight="1">
      <c r="A180" s="8"/>
      <c r="B180" s="19"/>
      <c r="C180" s="19"/>
      <c r="D180" s="6"/>
      <c r="M180" s="6"/>
      <c r="N180" s="6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1:33" ht="18.75" customHeight="1">
      <c r="A181" s="8"/>
      <c r="B181" s="19"/>
      <c r="C181" s="19"/>
      <c r="D181" s="6"/>
      <c r="M181" s="6"/>
      <c r="N181" s="6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1:33" ht="18.75" customHeight="1">
      <c r="A182" s="8"/>
      <c r="B182" s="19"/>
      <c r="C182" s="19"/>
      <c r="D182" s="6"/>
      <c r="M182" s="6"/>
      <c r="N182" s="6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1:33" ht="18.75" customHeight="1">
      <c r="A183" s="8"/>
      <c r="B183" s="19"/>
      <c r="C183" s="19"/>
      <c r="D183" s="6"/>
      <c r="M183" s="6"/>
      <c r="N183" s="6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1:33" ht="18.75" customHeight="1">
      <c r="A184" s="8"/>
      <c r="B184" s="19"/>
      <c r="C184" s="19"/>
      <c r="D184" s="6"/>
      <c r="M184" s="6"/>
      <c r="N184" s="6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1:33" ht="18.75" customHeight="1">
      <c r="A185" s="8"/>
      <c r="B185" s="19"/>
      <c r="C185" s="19"/>
      <c r="D185" s="6"/>
      <c r="M185" s="6"/>
      <c r="N185" s="6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1:33" ht="18.75" customHeight="1">
      <c r="A186" s="8"/>
      <c r="B186" s="19"/>
      <c r="C186" s="19"/>
      <c r="D186" s="6"/>
      <c r="M186" s="6"/>
      <c r="N186" s="6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1:33" ht="18.75" customHeight="1">
      <c r="A187" s="8"/>
      <c r="B187" s="19"/>
      <c r="C187" s="19"/>
      <c r="D187" s="6"/>
      <c r="M187" s="6"/>
      <c r="N187" s="6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1:33" ht="18.75" customHeight="1">
      <c r="A188" s="8"/>
      <c r="B188" s="19"/>
      <c r="C188" s="19"/>
      <c r="D188" s="6"/>
      <c r="M188" s="6"/>
      <c r="N188" s="6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1:33" ht="18.75" customHeight="1">
      <c r="A189" s="8"/>
      <c r="B189" s="19"/>
      <c r="C189" s="19"/>
      <c r="D189" s="6"/>
      <c r="M189" s="6"/>
      <c r="N189" s="6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1:33" ht="18.75" customHeight="1">
      <c r="A190" s="8"/>
      <c r="B190" s="19"/>
      <c r="C190" s="19"/>
      <c r="D190" s="6"/>
      <c r="M190" s="6"/>
      <c r="N190" s="6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1:33" ht="18.75" customHeight="1">
      <c r="A191" s="8"/>
      <c r="B191" s="19"/>
      <c r="C191" s="19"/>
      <c r="D191" s="6"/>
      <c r="M191" s="6"/>
      <c r="N191" s="6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1:33" ht="18.75" customHeight="1">
      <c r="A192" s="8"/>
      <c r="B192" s="19"/>
      <c r="C192" s="19"/>
      <c r="D192" s="6"/>
      <c r="M192" s="6"/>
      <c r="N192" s="6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1:33" ht="18.75" customHeight="1">
      <c r="A193" s="8"/>
      <c r="B193" s="19"/>
      <c r="C193" s="19"/>
      <c r="D193" s="6"/>
      <c r="M193" s="6"/>
      <c r="N193" s="6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1:33" ht="18.75" customHeight="1">
      <c r="A194" s="8"/>
      <c r="B194" s="19"/>
      <c r="C194" s="19"/>
      <c r="D194" s="6"/>
      <c r="M194" s="6"/>
      <c r="N194" s="6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1:33" ht="18.75" customHeight="1">
      <c r="A195" s="8"/>
      <c r="B195" s="19"/>
      <c r="C195" s="19"/>
      <c r="D195" s="6"/>
      <c r="M195" s="6"/>
      <c r="N195" s="6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1:33" ht="18.75" customHeight="1">
      <c r="A196" s="8"/>
      <c r="B196" s="19"/>
      <c r="C196" s="19"/>
      <c r="D196" s="6"/>
      <c r="M196" s="6"/>
      <c r="N196" s="6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1:33" ht="18.75" customHeight="1">
      <c r="A197" s="8"/>
      <c r="B197" s="19"/>
      <c r="C197" s="19"/>
      <c r="D197" s="6"/>
      <c r="M197" s="6"/>
      <c r="N197" s="6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1:33" ht="18.75" customHeight="1">
      <c r="A198" s="8"/>
      <c r="B198" s="19"/>
      <c r="C198" s="19"/>
      <c r="D198" s="6"/>
      <c r="M198" s="6"/>
      <c r="N198" s="6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1:33" ht="18.75" customHeight="1">
      <c r="A199" s="8"/>
      <c r="B199" s="19"/>
      <c r="C199" s="19"/>
      <c r="D199" s="6"/>
      <c r="M199" s="6"/>
      <c r="N199" s="6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1:33" ht="18.75" customHeight="1">
      <c r="A200" s="8"/>
      <c r="B200" s="19"/>
      <c r="C200" s="19"/>
      <c r="D200" s="6"/>
      <c r="M200" s="6"/>
      <c r="N200" s="6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1:33" ht="18.75" customHeight="1">
      <c r="A201" s="8"/>
      <c r="B201" s="19"/>
      <c r="C201" s="19"/>
      <c r="D201" s="6"/>
      <c r="M201" s="6"/>
      <c r="N201" s="6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1:33" ht="18.75" customHeight="1">
      <c r="A202" s="8"/>
      <c r="B202" s="19"/>
      <c r="C202" s="19"/>
      <c r="D202" s="6"/>
      <c r="M202" s="6"/>
      <c r="N202" s="6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1:33" ht="18.75" customHeight="1">
      <c r="A203" s="8"/>
      <c r="B203" s="19"/>
      <c r="C203" s="19"/>
      <c r="D203" s="6"/>
      <c r="M203" s="6"/>
      <c r="N203" s="6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1:33" ht="18.75" customHeight="1">
      <c r="A204" s="8"/>
      <c r="B204" s="19"/>
      <c r="C204" s="19"/>
      <c r="D204" s="6"/>
      <c r="M204" s="6"/>
      <c r="N204" s="6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1:33" ht="18.75" customHeight="1">
      <c r="A205" s="8"/>
      <c r="B205" s="19"/>
      <c r="C205" s="19"/>
      <c r="D205" s="6"/>
      <c r="M205" s="6"/>
      <c r="N205" s="6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1:33" ht="18.75" customHeight="1">
      <c r="A206" s="8"/>
      <c r="B206" s="19"/>
      <c r="C206" s="19"/>
      <c r="D206" s="6"/>
      <c r="M206" s="6"/>
      <c r="N206" s="6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1:33" ht="18.75" customHeight="1">
      <c r="A207" s="8"/>
      <c r="B207" s="19"/>
      <c r="C207" s="19"/>
      <c r="D207" s="6"/>
      <c r="M207" s="6"/>
      <c r="N207" s="6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1:33" ht="18.75" customHeight="1">
      <c r="A208" s="8"/>
      <c r="B208" s="19"/>
      <c r="C208" s="19"/>
      <c r="D208" s="6"/>
      <c r="M208" s="6"/>
      <c r="N208" s="6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1:33" ht="18.75" customHeight="1">
      <c r="A209" s="8"/>
      <c r="B209" s="19"/>
      <c r="C209" s="19"/>
      <c r="D209" s="6"/>
      <c r="M209" s="6"/>
      <c r="N209" s="6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1:33" ht="18.75" customHeight="1">
      <c r="A210" s="8"/>
      <c r="B210" s="19"/>
      <c r="C210" s="19"/>
      <c r="D210" s="6"/>
      <c r="M210" s="6"/>
      <c r="N210" s="6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1:33" ht="18.75" customHeight="1">
      <c r="A211" s="8"/>
      <c r="B211" s="19"/>
      <c r="C211" s="19"/>
      <c r="D211" s="6"/>
      <c r="M211" s="6"/>
      <c r="N211" s="6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1:33" ht="18.75" customHeight="1">
      <c r="A212" s="8"/>
      <c r="B212" s="19"/>
      <c r="C212" s="19"/>
      <c r="D212" s="6"/>
      <c r="M212" s="6"/>
      <c r="N212" s="6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1:33" ht="18.75" customHeight="1">
      <c r="A213" s="8"/>
      <c r="B213" s="19"/>
      <c r="C213" s="19"/>
      <c r="D213" s="6"/>
      <c r="M213" s="6"/>
      <c r="N213" s="6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1:33" ht="18.75" customHeight="1">
      <c r="A214" s="8"/>
      <c r="B214" s="19"/>
      <c r="C214" s="19"/>
      <c r="D214" s="6"/>
      <c r="M214" s="6"/>
      <c r="N214" s="6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1:33" ht="18.75" customHeight="1">
      <c r="A215" s="8"/>
      <c r="B215" s="19"/>
      <c r="C215" s="19"/>
      <c r="D215" s="6"/>
      <c r="M215" s="6"/>
      <c r="N215" s="6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</row>
    <row r="216" spans="1:33" ht="18.75" customHeight="1">
      <c r="A216" s="8"/>
      <c r="B216" s="19"/>
      <c r="C216" s="19"/>
      <c r="D216" s="6"/>
      <c r="M216" s="6"/>
      <c r="N216" s="6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</row>
    <row r="217" spans="1:33" ht="18.75" customHeight="1">
      <c r="A217" s="8"/>
      <c r="B217" s="19"/>
      <c r="C217" s="19"/>
      <c r="D217" s="6"/>
      <c r="M217" s="6"/>
      <c r="N217" s="6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</row>
    <row r="218" spans="1:33" ht="18.75" customHeight="1">
      <c r="A218" s="8"/>
      <c r="B218" s="19"/>
      <c r="C218" s="19"/>
      <c r="D218" s="6"/>
      <c r="M218" s="6"/>
      <c r="N218" s="6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</row>
    <row r="219" spans="1:33" ht="18.75" customHeight="1">
      <c r="A219" s="8"/>
      <c r="B219" s="19"/>
      <c r="C219" s="19"/>
      <c r="D219" s="6"/>
      <c r="M219" s="6"/>
      <c r="N219" s="6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</row>
    <row r="220" spans="1:33" ht="18.75" customHeight="1">
      <c r="A220" s="8"/>
      <c r="B220" s="19"/>
      <c r="C220" s="19"/>
      <c r="D220" s="6"/>
      <c r="M220" s="6"/>
      <c r="N220" s="6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</row>
    <row r="221" spans="1:33" ht="18.75" customHeight="1">
      <c r="A221" s="8"/>
      <c r="B221" s="19"/>
      <c r="C221" s="19"/>
      <c r="D221" s="6"/>
      <c r="M221" s="6"/>
      <c r="N221" s="6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</row>
    <row r="222" spans="1:33" ht="18.75" customHeight="1">
      <c r="A222" s="8"/>
      <c r="B222" s="19"/>
      <c r="C222" s="19"/>
      <c r="D222" s="6"/>
      <c r="M222" s="6"/>
      <c r="N222" s="6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</row>
    <row r="223" spans="1:33" ht="18.75" customHeight="1">
      <c r="A223" s="8"/>
      <c r="B223" s="19"/>
      <c r="C223" s="19"/>
      <c r="D223" s="6"/>
      <c r="M223" s="6"/>
      <c r="N223" s="6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</row>
    <row r="224" spans="1:33" ht="18.75" customHeight="1">
      <c r="A224" s="8"/>
      <c r="B224" s="19"/>
      <c r="C224" s="19"/>
      <c r="D224" s="6"/>
      <c r="M224" s="6"/>
      <c r="N224" s="6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</row>
    <row r="225" spans="1:33" ht="18.75" customHeight="1">
      <c r="A225" s="8"/>
      <c r="B225" s="19"/>
      <c r="C225" s="19"/>
      <c r="D225" s="6"/>
      <c r="M225" s="6"/>
      <c r="N225" s="6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</row>
    <row r="226" spans="1:33" ht="18.75" customHeight="1">
      <c r="A226" s="8"/>
      <c r="B226" s="19"/>
      <c r="C226" s="19"/>
      <c r="D226" s="6"/>
      <c r="M226" s="6"/>
      <c r="N226" s="6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</row>
    <row r="227" spans="1:33" ht="18.75" customHeight="1">
      <c r="A227" s="8"/>
      <c r="B227" s="19"/>
      <c r="C227" s="19"/>
      <c r="D227" s="6"/>
      <c r="M227" s="6"/>
      <c r="N227" s="6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</row>
    <row r="228" spans="1:33" ht="18.75" customHeight="1">
      <c r="A228" s="8"/>
      <c r="B228" s="19"/>
      <c r="C228" s="19"/>
      <c r="D228" s="6"/>
      <c r="M228" s="6"/>
      <c r="N228" s="6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</row>
    <row r="229" spans="1:33" ht="18.75" customHeight="1">
      <c r="A229" s="8"/>
      <c r="B229" s="19"/>
      <c r="C229" s="19"/>
      <c r="D229" s="6"/>
      <c r="M229" s="6"/>
      <c r="N229" s="6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</row>
    <row r="230" spans="1:33" ht="18.75" customHeight="1">
      <c r="A230" s="8"/>
      <c r="B230" s="19"/>
      <c r="C230" s="19"/>
      <c r="D230" s="6"/>
      <c r="M230" s="6"/>
      <c r="N230" s="6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</row>
    <row r="231" spans="1:33" ht="18.75" customHeight="1">
      <c r="A231" s="8"/>
      <c r="B231" s="19"/>
      <c r="C231" s="19"/>
      <c r="D231" s="6"/>
      <c r="M231" s="6"/>
      <c r="N231" s="6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</row>
    <row r="232" spans="1:33" ht="18.75" customHeight="1">
      <c r="A232" s="8"/>
      <c r="B232" s="19"/>
      <c r="C232" s="19"/>
      <c r="D232" s="6"/>
      <c r="M232" s="6"/>
      <c r="N232" s="6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r="233" spans="1:33" ht="18.75" customHeight="1">
      <c r="A233" s="8"/>
      <c r="B233" s="19"/>
      <c r="C233" s="19"/>
      <c r="D233" s="6"/>
      <c r="M233" s="6"/>
      <c r="N233" s="6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  <row r="234" spans="1:33" ht="18.75" customHeight="1">
      <c r="A234" s="8"/>
      <c r="B234" s="19"/>
      <c r="C234" s="19"/>
      <c r="D234" s="6"/>
      <c r="M234" s="6"/>
      <c r="N234" s="6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</row>
    <row r="235" spans="1:33" ht="18.75" customHeight="1">
      <c r="A235" s="8"/>
      <c r="B235" s="19"/>
      <c r="C235" s="19"/>
      <c r="D235" s="6"/>
      <c r="M235" s="6"/>
      <c r="N235" s="6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</row>
    <row r="236" spans="1:33" ht="18.75" customHeight="1">
      <c r="A236" s="8"/>
      <c r="B236" s="19"/>
      <c r="C236" s="19"/>
      <c r="D236" s="6"/>
      <c r="M236" s="6"/>
      <c r="N236" s="6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</row>
    <row r="237" spans="1:33" ht="18.75" customHeight="1">
      <c r="A237" s="8"/>
      <c r="B237" s="19"/>
      <c r="C237" s="19"/>
      <c r="D237" s="6"/>
      <c r="M237" s="6"/>
      <c r="N237" s="6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</row>
    <row r="238" spans="1:33" ht="18.75" customHeight="1">
      <c r="A238" s="8"/>
      <c r="B238" s="19"/>
      <c r="C238" s="19"/>
      <c r="D238" s="6"/>
      <c r="M238" s="6"/>
      <c r="N238" s="6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</row>
    <row r="239" spans="1:33" ht="18.75" customHeight="1">
      <c r="A239" s="8"/>
      <c r="B239" s="19"/>
      <c r="C239" s="19"/>
      <c r="D239" s="6"/>
      <c r="M239" s="6"/>
      <c r="N239" s="6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</row>
    <row r="240" spans="1:33" ht="18.75" customHeight="1">
      <c r="A240" s="8"/>
      <c r="B240" s="19"/>
      <c r="C240" s="19"/>
      <c r="D240" s="6"/>
      <c r="M240" s="6"/>
      <c r="N240" s="6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</row>
    <row r="241" spans="1:33" ht="18.75" customHeight="1">
      <c r="A241" s="8"/>
      <c r="B241" s="19"/>
      <c r="C241" s="19"/>
      <c r="D241" s="6"/>
      <c r="M241" s="6"/>
      <c r="N241" s="6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</row>
    <row r="242" spans="1:33" ht="18.75" customHeight="1">
      <c r="A242" s="8"/>
      <c r="B242" s="19"/>
      <c r="C242" s="19"/>
      <c r="D242" s="6"/>
      <c r="M242" s="6"/>
      <c r="N242" s="6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</row>
    <row r="243" spans="1:33" ht="18.75" customHeight="1">
      <c r="A243" s="8"/>
      <c r="B243" s="19"/>
      <c r="C243" s="19"/>
      <c r="D243" s="6"/>
      <c r="M243" s="6"/>
      <c r="N243" s="6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</row>
    <row r="244" spans="1:33" ht="18.75" customHeight="1">
      <c r="A244" s="8"/>
      <c r="B244" s="19"/>
      <c r="C244" s="19"/>
      <c r="D244" s="6"/>
      <c r="M244" s="6"/>
      <c r="N244" s="6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</row>
    <row r="245" spans="1:33" ht="18.75" customHeight="1">
      <c r="A245" s="8"/>
      <c r="B245" s="19"/>
      <c r="C245" s="19"/>
      <c r="D245" s="6"/>
      <c r="M245" s="6"/>
      <c r="N245" s="6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</row>
    <row r="246" spans="1:33" ht="18.75" customHeight="1">
      <c r="A246" s="8"/>
      <c r="B246" s="19"/>
      <c r="C246" s="19"/>
      <c r="D246" s="6"/>
      <c r="M246" s="6"/>
      <c r="N246" s="6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</row>
    <row r="247" spans="1:33" ht="18.75" customHeight="1">
      <c r="A247" s="8"/>
      <c r="B247" s="19"/>
      <c r="C247" s="19"/>
      <c r="D247" s="6"/>
      <c r="M247" s="6"/>
      <c r="N247" s="6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</row>
    <row r="248" spans="1:33" ht="18.75" customHeight="1">
      <c r="A248" s="8"/>
      <c r="B248" s="19"/>
      <c r="C248" s="19"/>
      <c r="D248" s="6"/>
      <c r="M248" s="6"/>
      <c r="N248" s="6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</row>
    <row r="249" spans="1:33" ht="18.75" customHeight="1">
      <c r="A249" s="8"/>
      <c r="B249" s="19"/>
      <c r="C249" s="19"/>
      <c r="D249" s="6"/>
      <c r="M249" s="6"/>
      <c r="N249" s="6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</row>
    <row r="250" spans="1:33" ht="18.75" customHeight="1">
      <c r="A250" s="8"/>
      <c r="B250" s="19"/>
      <c r="C250" s="19"/>
      <c r="D250" s="6"/>
      <c r="M250" s="6"/>
      <c r="N250" s="6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3" ht="18.75" customHeight="1">
      <c r="A251" s="8"/>
      <c r="B251" s="19"/>
      <c r="C251" s="19"/>
      <c r="D251" s="6"/>
      <c r="M251" s="6"/>
      <c r="N251" s="6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3" ht="18.75" customHeight="1">
      <c r="A252" s="8"/>
      <c r="B252" s="19"/>
      <c r="C252" s="19"/>
      <c r="D252" s="6"/>
      <c r="M252" s="6"/>
      <c r="N252" s="6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3" ht="18.75" customHeight="1">
      <c r="A253" s="8"/>
      <c r="B253" s="19"/>
      <c r="C253" s="19"/>
      <c r="D253" s="6"/>
      <c r="M253" s="6"/>
      <c r="N253" s="6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3" ht="18.75" customHeight="1">
      <c r="A254" s="8"/>
      <c r="B254" s="19"/>
      <c r="C254" s="19"/>
      <c r="D254" s="6"/>
      <c r="M254" s="6"/>
      <c r="N254" s="6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</row>
    <row r="255" spans="1:33" ht="18.75" customHeight="1">
      <c r="A255" s="8"/>
      <c r="B255" s="19"/>
      <c r="C255" s="19"/>
      <c r="D255" s="6"/>
      <c r="M255" s="6"/>
      <c r="N255" s="6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</row>
    <row r="256" spans="1:33" ht="18.75" customHeight="1">
      <c r="A256" s="8"/>
      <c r="B256" s="19"/>
      <c r="C256" s="19"/>
      <c r="D256" s="6"/>
      <c r="M256" s="6"/>
      <c r="N256" s="6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</row>
    <row r="257" spans="1:33" ht="18.75" customHeight="1">
      <c r="A257" s="8"/>
      <c r="B257" s="19"/>
      <c r="C257" s="19"/>
      <c r="D257" s="6"/>
      <c r="M257" s="6"/>
      <c r="N257" s="6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</row>
    <row r="258" spans="1:33" ht="18.75" customHeight="1">
      <c r="A258" s="8"/>
      <c r="B258" s="19"/>
      <c r="C258" s="19"/>
      <c r="D258" s="6"/>
      <c r="M258" s="6"/>
      <c r="N258" s="6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</row>
    <row r="259" spans="1:33" ht="18.75" customHeight="1">
      <c r="A259" s="8"/>
      <c r="B259" s="19"/>
      <c r="C259" s="19"/>
      <c r="D259" s="6"/>
      <c r="M259" s="6"/>
      <c r="N259" s="6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</row>
    <row r="260" spans="1:33" ht="18.75" customHeight="1">
      <c r="A260" s="8"/>
      <c r="B260" s="19"/>
      <c r="C260" s="19"/>
      <c r="D260" s="6"/>
      <c r="M260" s="6"/>
      <c r="N260" s="6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</row>
    <row r="261" spans="1:33" ht="18.75" customHeight="1">
      <c r="A261" s="8"/>
      <c r="B261" s="19"/>
      <c r="C261" s="19"/>
      <c r="D261" s="6"/>
      <c r="M261" s="6"/>
      <c r="N261" s="6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</row>
    <row r="262" spans="1:33" ht="18.75" customHeight="1">
      <c r="A262" s="8"/>
      <c r="B262" s="19"/>
      <c r="C262" s="19"/>
      <c r="D262" s="6"/>
      <c r="M262" s="6"/>
      <c r="N262" s="6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</row>
    <row r="263" spans="1:33" ht="18.75" customHeight="1">
      <c r="A263" s="8"/>
      <c r="B263" s="19"/>
      <c r="C263" s="19"/>
      <c r="D263" s="6"/>
      <c r="M263" s="6"/>
      <c r="N263" s="6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</row>
    <row r="264" spans="1:33" ht="18.75" customHeight="1">
      <c r="A264" s="8"/>
      <c r="B264" s="19"/>
      <c r="C264" s="19"/>
      <c r="D264" s="6"/>
      <c r="M264" s="6"/>
      <c r="N264" s="6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</row>
    <row r="265" spans="1:33" ht="18.75" customHeight="1">
      <c r="A265" s="8"/>
      <c r="B265" s="19"/>
      <c r="C265" s="19"/>
      <c r="D265" s="6"/>
      <c r="M265" s="6"/>
      <c r="N265" s="6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</row>
    <row r="266" spans="1:33" ht="18.75" customHeight="1">
      <c r="A266" s="8"/>
      <c r="B266" s="19"/>
      <c r="C266" s="19"/>
      <c r="D266" s="6"/>
      <c r="M266" s="6"/>
      <c r="N266" s="6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</row>
    <row r="267" spans="1:33" ht="18.75" customHeight="1">
      <c r="A267" s="8"/>
      <c r="B267" s="19"/>
      <c r="C267" s="19"/>
      <c r="D267" s="6"/>
      <c r="M267" s="6"/>
      <c r="N267" s="6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</row>
    <row r="268" spans="1:33" ht="18.75" customHeight="1">
      <c r="A268" s="8"/>
      <c r="B268" s="19"/>
      <c r="C268" s="19"/>
      <c r="D268" s="6"/>
      <c r="M268" s="6"/>
      <c r="N268" s="6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</row>
    <row r="269" spans="1:33" ht="18.75" customHeight="1">
      <c r="A269" s="8"/>
      <c r="B269" s="19"/>
      <c r="C269" s="19"/>
      <c r="D269" s="6"/>
      <c r="M269" s="6"/>
      <c r="N269" s="6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</row>
    <row r="270" spans="1:33" ht="18.75" customHeight="1">
      <c r="A270" s="8"/>
      <c r="B270" s="19"/>
      <c r="C270" s="19"/>
      <c r="D270" s="6"/>
      <c r="M270" s="6"/>
      <c r="N270" s="6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</row>
    <row r="271" spans="1:33" ht="18.75" customHeight="1">
      <c r="A271" s="8"/>
      <c r="B271" s="19"/>
      <c r="C271" s="19"/>
      <c r="D271" s="6"/>
      <c r="M271" s="6"/>
      <c r="N271" s="6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</row>
    <row r="272" spans="1:33" ht="18.75" customHeight="1">
      <c r="A272" s="8"/>
      <c r="B272" s="19"/>
      <c r="C272" s="19"/>
      <c r="D272" s="6"/>
      <c r="M272" s="6"/>
      <c r="N272" s="6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</row>
    <row r="273" spans="1:33" ht="18.75" customHeight="1">
      <c r="A273" s="8"/>
      <c r="B273" s="19"/>
      <c r="C273" s="19"/>
      <c r="D273" s="6"/>
      <c r="M273" s="6"/>
      <c r="N273" s="6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</row>
    <row r="274" spans="1:33" ht="18.75" customHeight="1">
      <c r="A274" s="8"/>
      <c r="B274" s="19"/>
      <c r="C274" s="19"/>
      <c r="D274" s="6"/>
      <c r="M274" s="6"/>
      <c r="N274" s="6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</row>
    <row r="275" spans="1:33" ht="18.75" customHeight="1">
      <c r="A275" s="8"/>
      <c r="B275" s="19"/>
      <c r="C275" s="19"/>
      <c r="D275" s="6"/>
      <c r="M275" s="6"/>
      <c r="N275" s="6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</row>
    <row r="276" spans="1:33" ht="18.75" customHeight="1">
      <c r="A276" s="8"/>
      <c r="B276" s="19"/>
      <c r="C276" s="19"/>
      <c r="D276" s="6"/>
      <c r="M276" s="6"/>
      <c r="N276" s="6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</row>
    <row r="277" spans="1:33" ht="18.75" customHeight="1">
      <c r="A277" s="8"/>
      <c r="B277" s="19"/>
      <c r="C277" s="19"/>
      <c r="D277" s="6"/>
      <c r="M277" s="6"/>
      <c r="N277" s="6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</row>
    <row r="278" spans="1:33" ht="18.75" customHeight="1">
      <c r="A278" s="8"/>
      <c r="B278" s="19"/>
      <c r="C278" s="19"/>
      <c r="D278" s="6"/>
      <c r="M278" s="6"/>
      <c r="N278" s="6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</row>
    <row r="279" spans="1:33" ht="18.75" customHeight="1">
      <c r="A279" s="8"/>
      <c r="B279" s="19"/>
      <c r="C279" s="19"/>
      <c r="D279" s="6"/>
      <c r="M279" s="6"/>
      <c r="N279" s="6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</row>
    <row r="280" spans="1:33" ht="18.75" customHeight="1">
      <c r="A280" s="8"/>
      <c r="B280" s="19"/>
      <c r="C280" s="19"/>
      <c r="D280" s="6"/>
      <c r="M280" s="6"/>
      <c r="N280" s="6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</row>
    <row r="281" spans="1:33" ht="18.75" customHeight="1">
      <c r="A281" s="8"/>
      <c r="B281" s="19"/>
      <c r="C281" s="19"/>
      <c r="D281" s="6"/>
      <c r="M281" s="6"/>
      <c r="N281" s="6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</row>
    <row r="282" spans="1:33" ht="18.75" customHeight="1">
      <c r="A282" s="8"/>
      <c r="B282" s="19"/>
      <c r="C282" s="19"/>
      <c r="D282" s="6"/>
      <c r="M282" s="6"/>
      <c r="N282" s="6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</row>
    <row r="283" spans="1:33" ht="18.75" customHeight="1">
      <c r="A283" s="8"/>
      <c r="B283" s="19"/>
      <c r="C283" s="19"/>
      <c r="D283" s="6"/>
      <c r="M283" s="6"/>
      <c r="N283" s="6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</row>
    <row r="284" spans="1:33" ht="18.75" customHeight="1">
      <c r="A284" s="8"/>
      <c r="B284" s="19"/>
      <c r="C284" s="19"/>
      <c r="D284" s="6"/>
      <c r="M284" s="6"/>
      <c r="N284" s="6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</row>
    <row r="285" spans="1:33" ht="18.75" customHeight="1">
      <c r="A285" s="8"/>
      <c r="B285" s="19"/>
      <c r="C285" s="19"/>
      <c r="D285" s="6"/>
      <c r="M285" s="6"/>
      <c r="N285" s="6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</row>
    <row r="286" spans="1:33" ht="18.75" customHeight="1">
      <c r="A286" s="8"/>
      <c r="B286" s="19"/>
      <c r="C286" s="19"/>
      <c r="D286" s="6"/>
      <c r="M286" s="6"/>
      <c r="N286" s="6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</row>
    <row r="287" spans="1:33" ht="18.75" customHeight="1">
      <c r="A287" s="8"/>
      <c r="B287" s="19"/>
      <c r="C287" s="19"/>
      <c r="D287" s="6"/>
      <c r="M287" s="6"/>
      <c r="N287" s="6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</row>
    <row r="288" spans="1:33" ht="18.75" customHeight="1">
      <c r="A288" s="8"/>
      <c r="B288" s="19"/>
      <c r="C288" s="19"/>
      <c r="D288" s="6"/>
      <c r="M288" s="6"/>
      <c r="N288" s="6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</row>
    <row r="289" spans="1:33" ht="18.75" customHeight="1">
      <c r="A289" s="8"/>
      <c r="B289" s="19"/>
      <c r="C289" s="19"/>
      <c r="D289" s="6"/>
      <c r="M289" s="6"/>
      <c r="N289" s="6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</row>
    <row r="290" spans="1:33" ht="18.75" customHeight="1">
      <c r="A290" s="8"/>
      <c r="B290" s="19"/>
      <c r="C290" s="19"/>
      <c r="D290" s="6"/>
      <c r="M290" s="6"/>
      <c r="N290" s="6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</row>
    <row r="291" spans="1:33" ht="18.75" customHeight="1">
      <c r="A291" s="8"/>
      <c r="B291" s="19"/>
      <c r="C291" s="19"/>
      <c r="D291" s="6"/>
      <c r="M291" s="6"/>
      <c r="N291" s="6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</row>
    <row r="292" spans="1:33" ht="18.75" customHeight="1">
      <c r="A292" s="8"/>
      <c r="B292" s="19"/>
      <c r="C292" s="19"/>
      <c r="D292" s="6"/>
      <c r="M292" s="6"/>
      <c r="N292" s="6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</row>
    <row r="293" spans="1:33" ht="18.75" customHeight="1">
      <c r="A293" s="8"/>
      <c r="B293" s="19"/>
      <c r="C293" s="19"/>
      <c r="D293" s="6"/>
      <c r="M293" s="6"/>
      <c r="N293" s="6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</row>
    <row r="294" spans="1:33" ht="18.75" customHeight="1">
      <c r="A294" s="8"/>
      <c r="B294" s="19"/>
      <c r="C294" s="19"/>
      <c r="D294" s="6"/>
      <c r="M294" s="6"/>
      <c r="N294" s="6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</row>
    <row r="295" spans="1:33" ht="18.75" customHeight="1">
      <c r="A295" s="8"/>
      <c r="B295" s="19"/>
      <c r="C295" s="19"/>
      <c r="D295" s="6"/>
      <c r="M295" s="6"/>
      <c r="N295" s="6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</row>
    <row r="296" spans="1:33" ht="18.75" customHeight="1">
      <c r="A296" s="8"/>
      <c r="B296" s="19"/>
      <c r="C296" s="19"/>
      <c r="D296" s="6"/>
      <c r="M296" s="6"/>
      <c r="N296" s="6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</row>
    <row r="297" spans="1:33" ht="18.75" customHeight="1">
      <c r="A297" s="8"/>
      <c r="B297" s="19"/>
      <c r="C297" s="19"/>
      <c r="D297" s="6"/>
      <c r="M297" s="6"/>
      <c r="N297" s="6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</row>
    <row r="298" spans="1:33" ht="18.75" customHeight="1">
      <c r="A298" s="8"/>
      <c r="B298" s="19"/>
      <c r="C298" s="19"/>
      <c r="D298" s="6"/>
      <c r="M298" s="6"/>
      <c r="N298" s="6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</row>
    <row r="299" spans="1:33" ht="18.75" customHeight="1">
      <c r="A299" s="8"/>
      <c r="B299" s="19"/>
      <c r="C299" s="19"/>
      <c r="D299" s="6"/>
      <c r="M299" s="6"/>
      <c r="N299" s="6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</row>
    <row r="300" spans="1:33" ht="18.75" customHeight="1">
      <c r="A300" s="8"/>
      <c r="B300" s="19"/>
      <c r="C300" s="19"/>
      <c r="D300" s="6"/>
      <c r="M300" s="6"/>
      <c r="N300" s="6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</row>
    <row r="301" spans="1:33" ht="18.75" customHeight="1">
      <c r="A301" s="8"/>
      <c r="B301" s="19"/>
      <c r="C301" s="19"/>
      <c r="D301" s="6"/>
      <c r="M301" s="6"/>
      <c r="N301" s="6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</row>
    <row r="302" spans="1:33" ht="18.75" customHeight="1">
      <c r="A302" s="8"/>
      <c r="B302" s="19"/>
      <c r="C302" s="19"/>
      <c r="D302" s="6"/>
      <c r="M302" s="6"/>
      <c r="N302" s="6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</row>
    <row r="303" spans="1:33" ht="18.75" customHeight="1">
      <c r="A303" s="8"/>
      <c r="B303" s="19"/>
      <c r="C303" s="19"/>
      <c r="D303" s="6"/>
      <c r="M303" s="6"/>
      <c r="N303" s="6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</row>
    <row r="304" spans="1:33" ht="18.75" customHeight="1">
      <c r="A304" s="8"/>
      <c r="B304" s="19"/>
      <c r="C304" s="19"/>
      <c r="D304" s="6"/>
      <c r="M304" s="6"/>
      <c r="N304" s="6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</row>
    <row r="305" spans="1:33" ht="18.75" customHeight="1">
      <c r="A305" s="8"/>
      <c r="B305" s="19"/>
      <c r="C305" s="19"/>
      <c r="D305" s="6"/>
      <c r="M305" s="6"/>
      <c r="N305" s="6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</row>
    <row r="306" spans="1:33" ht="18.75" customHeight="1">
      <c r="A306" s="8"/>
      <c r="B306" s="19"/>
      <c r="C306" s="19"/>
      <c r="D306" s="6"/>
      <c r="M306" s="6"/>
      <c r="N306" s="6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</row>
    <row r="307" spans="1:33" ht="18.75" customHeight="1">
      <c r="A307" s="8"/>
      <c r="B307" s="19"/>
      <c r="C307" s="19"/>
      <c r="D307" s="6"/>
      <c r="M307" s="6"/>
      <c r="N307" s="6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</row>
    <row r="308" spans="1:33" ht="18.75" customHeight="1">
      <c r="A308" s="8"/>
      <c r="B308" s="19"/>
      <c r="C308" s="19"/>
      <c r="D308" s="6"/>
      <c r="M308" s="6"/>
      <c r="N308" s="6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</row>
    <row r="309" spans="1:33" ht="18.75" customHeight="1">
      <c r="A309" s="8"/>
      <c r="B309" s="19"/>
      <c r="C309" s="19"/>
      <c r="D309" s="6"/>
      <c r="M309" s="6"/>
      <c r="N309" s="6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</row>
    <row r="310" spans="1:33" ht="18.75" customHeight="1">
      <c r="A310" s="8"/>
      <c r="B310" s="19"/>
      <c r="C310" s="19"/>
      <c r="D310" s="6"/>
      <c r="M310" s="6"/>
      <c r="N310" s="6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</row>
    <row r="311" spans="1:33" ht="18.75" customHeight="1">
      <c r="A311" s="8"/>
      <c r="B311" s="19"/>
      <c r="C311" s="19"/>
      <c r="D311" s="6"/>
      <c r="M311" s="6"/>
      <c r="N311" s="6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</row>
    <row r="312" spans="1:33" ht="18.75" customHeight="1">
      <c r="A312" s="8"/>
      <c r="B312" s="19"/>
      <c r="C312" s="19"/>
      <c r="D312" s="6"/>
      <c r="M312" s="6"/>
      <c r="N312" s="6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</row>
    <row r="313" spans="1:33" ht="18.75" customHeight="1">
      <c r="A313" s="8"/>
      <c r="B313" s="19"/>
      <c r="C313" s="19"/>
      <c r="D313" s="6"/>
      <c r="M313" s="6"/>
      <c r="N313" s="6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</row>
    <row r="314" spans="1:33" ht="18.75" customHeight="1">
      <c r="A314" s="8"/>
      <c r="B314" s="19"/>
      <c r="C314" s="19"/>
      <c r="D314" s="6"/>
      <c r="M314" s="6"/>
      <c r="N314" s="6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</row>
    <row r="315" spans="1:33" ht="18.75" customHeight="1">
      <c r="A315" s="8"/>
      <c r="B315" s="19"/>
      <c r="C315" s="19"/>
      <c r="D315" s="6"/>
      <c r="M315" s="6"/>
      <c r="N315" s="6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</row>
    <row r="316" spans="1:33" ht="18.75" customHeight="1">
      <c r="A316" s="8"/>
      <c r="B316" s="19"/>
      <c r="C316" s="19"/>
      <c r="D316" s="6"/>
      <c r="M316" s="6"/>
      <c r="N316" s="6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</row>
    <row r="317" spans="1:33" ht="18.75" customHeight="1">
      <c r="A317" s="8"/>
      <c r="B317" s="19"/>
      <c r="C317" s="19"/>
      <c r="D317" s="6"/>
      <c r="M317" s="6"/>
      <c r="N317" s="6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</row>
    <row r="318" spans="1:33" ht="18.75" customHeight="1">
      <c r="A318" s="8"/>
      <c r="B318" s="19"/>
      <c r="C318" s="19"/>
      <c r="D318" s="6"/>
      <c r="M318" s="6"/>
      <c r="N318" s="6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</row>
    <row r="319" spans="1:33" ht="18.75" customHeight="1">
      <c r="A319" s="8"/>
      <c r="B319" s="19"/>
      <c r="C319" s="19"/>
      <c r="D319" s="6"/>
      <c r="M319" s="6"/>
      <c r="N319" s="6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</row>
    <row r="320" spans="1:33" ht="18.75" customHeight="1">
      <c r="A320" s="8"/>
      <c r="B320" s="19"/>
      <c r="C320" s="19"/>
      <c r="D320" s="6"/>
      <c r="M320" s="6"/>
      <c r="N320" s="6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</row>
    <row r="321" spans="1:33" ht="18.75" customHeight="1">
      <c r="A321" s="8"/>
      <c r="B321" s="19"/>
      <c r="C321" s="19"/>
      <c r="D321" s="6"/>
      <c r="M321" s="6"/>
      <c r="N321" s="6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</row>
    <row r="322" spans="1:33" ht="18.75" customHeight="1">
      <c r="A322" s="8"/>
      <c r="B322" s="19"/>
      <c r="C322" s="19"/>
      <c r="D322" s="6"/>
      <c r="M322" s="6"/>
      <c r="N322" s="6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</row>
    <row r="323" spans="1:33" ht="18.75" customHeight="1">
      <c r="A323" s="8"/>
      <c r="B323" s="19"/>
      <c r="C323" s="19"/>
      <c r="D323" s="6"/>
      <c r="M323" s="6"/>
      <c r="N323" s="6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</row>
    <row r="324" spans="1:33" ht="18.75" customHeight="1">
      <c r="A324" s="8"/>
      <c r="B324" s="19"/>
      <c r="C324" s="19"/>
      <c r="D324" s="6"/>
      <c r="M324" s="6"/>
      <c r="N324" s="6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</row>
    <row r="325" spans="1:33" ht="18.75" customHeight="1">
      <c r="A325" s="8"/>
      <c r="B325" s="19"/>
      <c r="C325" s="19"/>
      <c r="D325" s="6"/>
      <c r="M325" s="6"/>
      <c r="N325" s="6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</row>
    <row r="326" spans="1:33" ht="18.75" customHeight="1">
      <c r="A326" s="8"/>
      <c r="B326" s="19"/>
      <c r="C326" s="19"/>
      <c r="D326" s="6"/>
      <c r="M326" s="6"/>
      <c r="N326" s="6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</row>
    <row r="327" spans="1:33" ht="18.75" customHeight="1">
      <c r="A327" s="8"/>
      <c r="B327" s="19"/>
      <c r="C327" s="19"/>
      <c r="D327" s="6"/>
      <c r="M327" s="6"/>
      <c r="N327" s="6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</row>
    <row r="328" spans="1:33" ht="18.75" customHeight="1">
      <c r="A328" s="8"/>
      <c r="B328" s="19"/>
      <c r="C328" s="19"/>
      <c r="D328" s="6"/>
      <c r="M328" s="6"/>
      <c r="N328" s="6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</row>
    <row r="329" spans="1:33" ht="18.75" customHeight="1">
      <c r="A329" s="8"/>
      <c r="B329" s="19"/>
      <c r="C329" s="19"/>
      <c r="D329" s="6"/>
      <c r="M329" s="6"/>
      <c r="N329" s="6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</row>
    <row r="330" spans="1:33" ht="18.75" customHeight="1">
      <c r="A330" s="8"/>
      <c r="B330" s="19"/>
      <c r="C330" s="19"/>
      <c r="D330" s="6"/>
      <c r="M330" s="6"/>
      <c r="N330" s="6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</row>
    <row r="331" spans="1:33" ht="18.75" customHeight="1">
      <c r="A331" s="8"/>
      <c r="B331" s="19"/>
      <c r="C331" s="19"/>
      <c r="D331" s="6"/>
      <c r="M331" s="6"/>
      <c r="N331" s="6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</row>
    <row r="332" spans="1:33" ht="18.75" customHeight="1">
      <c r="A332" s="8"/>
      <c r="B332" s="19"/>
      <c r="C332" s="19"/>
      <c r="D332" s="6"/>
      <c r="M332" s="6"/>
      <c r="N332" s="6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</row>
    <row r="333" spans="1:33" ht="18.75" customHeight="1">
      <c r="A333" s="8"/>
      <c r="B333" s="19"/>
      <c r="C333" s="19"/>
      <c r="D333" s="6"/>
      <c r="M333" s="6"/>
      <c r="N333" s="6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</row>
    <row r="334" spans="1:33" ht="18.75" customHeight="1">
      <c r="A334" s="8"/>
      <c r="B334" s="19"/>
      <c r="C334" s="19"/>
      <c r="D334" s="6"/>
      <c r="M334" s="6"/>
      <c r="N334" s="6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</row>
    <row r="335" spans="1:33" ht="18.75" customHeight="1">
      <c r="A335" s="8"/>
      <c r="B335" s="19"/>
      <c r="C335" s="19"/>
      <c r="D335" s="6"/>
      <c r="M335" s="6"/>
      <c r="N335" s="6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</row>
    <row r="336" spans="1:33" ht="18.75" customHeight="1">
      <c r="A336" s="8"/>
      <c r="B336" s="19"/>
      <c r="C336" s="19"/>
      <c r="D336" s="6"/>
      <c r="M336" s="6"/>
      <c r="N336" s="6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</row>
    <row r="337" spans="1:33" ht="18.75" customHeight="1">
      <c r="A337" s="8"/>
      <c r="B337" s="19"/>
      <c r="C337" s="19"/>
      <c r="D337" s="6"/>
      <c r="M337" s="6"/>
      <c r="N337" s="6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</row>
    <row r="338" spans="1:33" ht="18.75" customHeight="1">
      <c r="A338" s="8"/>
      <c r="B338" s="19"/>
      <c r="C338" s="19"/>
      <c r="D338" s="6"/>
      <c r="M338" s="6"/>
      <c r="N338" s="6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</row>
    <row r="339" spans="1:33" ht="18.75" customHeight="1">
      <c r="A339" s="8"/>
      <c r="B339" s="19"/>
      <c r="C339" s="19"/>
      <c r="D339" s="6"/>
      <c r="M339" s="6"/>
      <c r="N339" s="6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</row>
    <row r="340" spans="1:33" ht="18.75" customHeight="1">
      <c r="A340" s="8"/>
      <c r="B340" s="19"/>
      <c r="C340" s="19"/>
      <c r="D340" s="6"/>
      <c r="M340" s="6"/>
      <c r="N340" s="6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</row>
    <row r="341" spans="1:33" ht="18.75" customHeight="1">
      <c r="A341" s="8"/>
      <c r="B341" s="19"/>
      <c r="C341" s="19"/>
      <c r="D341" s="6"/>
      <c r="M341" s="6"/>
      <c r="N341" s="6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</row>
    <row r="342" spans="1:33" ht="18.75" customHeight="1">
      <c r="A342" s="8"/>
      <c r="B342" s="19"/>
      <c r="C342" s="19"/>
      <c r="D342" s="6"/>
      <c r="M342" s="6"/>
      <c r="N342" s="6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</row>
    <row r="343" spans="1:33" ht="18.75" customHeight="1">
      <c r="A343" s="8"/>
      <c r="B343" s="19"/>
      <c r="C343" s="19"/>
      <c r="D343" s="6"/>
      <c r="M343" s="6"/>
      <c r="N343" s="6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</row>
    <row r="344" spans="1:33" ht="18.75" customHeight="1">
      <c r="A344" s="8"/>
      <c r="B344" s="19"/>
      <c r="C344" s="19"/>
      <c r="D344" s="6"/>
      <c r="M344" s="6"/>
      <c r="N344" s="6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</row>
    <row r="345" spans="1:33" ht="18.75" customHeight="1">
      <c r="A345" s="8"/>
      <c r="B345" s="19"/>
      <c r="C345" s="19"/>
      <c r="D345" s="6"/>
      <c r="M345" s="6"/>
      <c r="N345" s="6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</row>
    <row r="346" spans="1:33" ht="18.75" customHeight="1">
      <c r="A346" s="8"/>
      <c r="B346" s="19"/>
      <c r="C346" s="19"/>
      <c r="D346" s="6"/>
      <c r="M346" s="6"/>
      <c r="N346" s="6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</row>
    <row r="347" spans="1:33" ht="18.75" customHeight="1">
      <c r="A347" s="8"/>
      <c r="B347" s="19"/>
      <c r="C347" s="19"/>
      <c r="D347" s="6"/>
      <c r="M347" s="6"/>
      <c r="N347" s="6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</row>
    <row r="348" spans="1:33" ht="18.75" customHeight="1">
      <c r="A348" s="8"/>
      <c r="B348" s="19"/>
      <c r="C348" s="19"/>
      <c r="D348" s="6"/>
      <c r="M348" s="6"/>
      <c r="N348" s="6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</row>
    <row r="349" spans="1:33" ht="18.75" customHeight="1">
      <c r="A349" s="8"/>
      <c r="B349" s="19"/>
      <c r="C349" s="19"/>
      <c r="D349" s="6"/>
      <c r="M349" s="6"/>
      <c r="N349" s="6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</row>
    <row r="350" spans="1:33" ht="18.75" customHeight="1">
      <c r="A350" s="8"/>
      <c r="B350" s="19"/>
      <c r="C350" s="19"/>
      <c r="D350" s="6"/>
      <c r="M350" s="6"/>
      <c r="N350" s="6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</row>
    <row r="351" spans="1:33" ht="18.75" customHeight="1">
      <c r="A351" s="8"/>
      <c r="B351" s="19"/>
      <c r="C351" s="19"/>
      <c r="D351" s="6"/>
      <c r="M351" s="6"/>
      <c r="N351" s="6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</row>
    <row r="352" spans="1:33" ht="18.75" customHeight="1">
      <c r="A352" s="8"/>
      <c r="B352" s="19"/>
      <c r="C352" s="19"/>
      <c r="D352" s="6"/>
      <c r="M352" s="6"/>
      <c r="N352" s="6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</row>
    <row r="353" spans="1:33" ht="18.75" customHeight="1">
      <c r="A353" s="8"/>
      <c r="B353" s="19"/>
      <c r="C353" s="19"/>
      <c r="D353" s="6"/>
      <c r="M353" s="6"/>
      <c r="N353" s="6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</row>
    <row r="354" spans="1:33" ht="18.75" customHeight="1">
      <c r="A354" s="8"/>
      <c r="B354" s="19"/>
      <c r="C354" s="19"/>
      <c r="D354" s="6"/>
      <c r="M354" s="6"/>
      <c r="N354" s="6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</row>
    <row r="355" spans="1:33" ht="18.75" customHeight="1">
      <c r="A355" s="8"/>
      <c r="B355" s="19"/>
      <c r="C355" s="19"/>
      <c r="D355" s="6"/>
      <c r="M355" s="6"/>
      <c r="N355" s="6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</row>
    <row r="356" spans="1:33" ht="18.75" customHeight="1">
      <c r="A356" s="8"/>
      <c r="B356" s="19"/>
      <c r="C356" s="19"/>
      <c r="D356" s="6"/>
      <c r="M356" s="6"/>
      <c r="N356" s="6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</row>
    <row r="357" spans="1:33" ht="18.75" customHeight="1">
      <c r="A357" s="8"/>
      <c r="B357" s="19"/>
      <c r="C357" s="19"/>
      <c r="D357" s="6"/>
      <c r="M357" s="6"/>
      <c r="N357" s="6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3" ht="18.75" customHeight="1">
      <c r="A358" s="8"/>
      <c r="B358" s="19"/>
      <c r="C358" s="19"/>
      <c r="D358" s="6"/>
      <c r="M358" s="6"/>
      <c r="N358" s="6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</row>
    <row r="359" spans="1:33" ht="18.75" customHeight="1">
      <c r="A359" s="8"/>
      <c r="B359" s="19"/>
      <c r="C359" s="19"/>
      <c r="D359" s="6"/>
      <c r="M359" s="6"/>
      <c r="N359" s="6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</row>
    <row r="360" spans="1:33" ht="18.75" customHeight="1">
      <c r="A360" s="8"/>
      <c r="B360" s="19"/>
      <c r="C360" s="19"/>
      <c r="D360" s="6"/>
      <c r="M360" s="6"/>
      <c r="N360" s="6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</row>
    <row r="361" spans="1:33" ht="18.75" customHeight="1">
      <c r="A361" s="8"/>
      <c r="B361" s="19"/>
      <c r="C361" s="19"/>
      <c r="D361" s="6"/>
      <c r="M361" s="6"/>
      <c r="N361" s="6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</row>
    <row r="362" spans="1:33" ht="18.75" customHeight="1">
      <c r="A362" s="8"/>
      <c r="B362" s="19"/>
      <c r="C362" s="19"/>
      <c r="D362" s="6"/>
      <c r="M362" s="6"/>
      <c r="N362" s="6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</row>
    <row r="363" spans="1:33" ht="18.75" customHeight="1">
      <c r="A363" s="8"/>
      <c r="B363" s="19"/>
      <c r="C363" s="19"/>
      <c r="D363" s="6"/>
      <c r="M363" s="6"/>
      <c r="N363" s="6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</row>
    <row r="364" spans="1:33" ht="18.75" customHeight="1">
      <c r="A364" s="8"/>
      <c r="B364" s="19"/>
      <c r="C364" s="19"/>
      <c r="D364" s="6"/>
      <c r="M364" s="6"/>
      <c r="N364" s="6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</row>
    <row r="365" spans="1:33" ht="18.75" customHeight="1">
      <c r="A365" s="8"/>
      <c r="B365" s="19"/>
      <c r="C365" s="19"/>
      <c r="D365" s="6"/>
      <c r="M365" s="6"/>
      <c r="N365" s="6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</row>
    <row r="366" spans="1:33" ht="18.75" customHeight="1">
      <c r="A366" s="8"/>
      <c r="B366" s="19"/>
      <c r="C366" s="19"/>
      <c r="D366" s="6"/>
      <c r="M366" s="6"/>
      <c r="N366" s="6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</row>
    <row r="367" spans="1:33" ht="18.75" customHeight="1">
      <c r="A367" s="8"/>
      <c r="B367" s="19"/>
      <c r="C367" s="19"/>
      <c r="D367" s="6"/>
      <c r="M367" s="6"/>
      <c r="N367" s="6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</row>
    <row r="368" spans="1:33" ht="18.75" customHeight="1">
      <c r="A368" s="8"/>
      <c r="B368" s="19"/>
      <c r="C368" s="19"/>
      <c r="D368" s="6"/>
      <c r="M368" s="6"/>
      <c r="N368" s="6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</row>
    <row r="369" spans="1:33" ht="18.75" customHeight="1">
      <c r="A369" s="8"/>
      <c r="B369" s="19"/>
      <c r="C369" s="19"/>
      <c r="D369" s="6"/>
      <c r="M369" s="6"/>
      <c r="N369" s="6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</row>
    <row r="370" spans="1:33" ht="18.75" customHeight="1">
      <c r="A370" s="8"/>
      <c r="B370" s="19"/>
      <c r="C370" s="19"/>
      <c r="D370" s="6"/>
      <c r="M370" s="6"/>
      <c r="N370" s="6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</row>
    <row r="371" spans="1:33" ht="18.75" customHeight="1">
      <c r="A371" s="8"/>
      <c r="B371" s="19"/>
      <c r="C371" s="19"/>
      <c r="D371" s="6"/>
      <c r="M371" s="6"/>
      <c r="N371" s="6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</row>
    <row r="372" spans="1:33" ht="18.75" customHeight="1">
      <c r="A372" s="8"/>
      <c r="B372" s="19"/>
      <c r="C372" s="19"/>
      <c r="D372" s="6"/>
      <c r="M372" s="6"/>
      <c r="N372" s="6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</row>
    <row r="373" spans="1:33" ht="18.75" customHeight="1">
      <c r="A373" s="8"/>
      <c r="B373" s="19"/>
      <c r="C373" s="19"/>
      <c r="D373" s="6"/>
      <c r="M373" s="6"/>
      <c r="N373" s="6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</row>
    <row r="374" spans="1:33" ht="18.75" customHeight="1">
      <c r="A374" s="8"/>
      <c r="B374" s="19"/>
      <c r="C374" s="19"/>
      <c r="D374" s="6"/>
      <c r="M374" s="6"/>
      <c r="N374" s="6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</row>
    <row r="375" spans="1:33" ht="18.75" customHeight="1">
      <c r="A375" s="8"/>
      <c r="B375" s="19"/>
      <c r="C375" s="19"/>
      <c r="D375" s="6"/>
      <c r="M375" s="6"/>
      <c r="N375" s="6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</row>
    <row r="376" spans="1:33" ht="18.75" customHeight="1">
      <c r="A376" s="8"/>
      <c r="B376" s="19"/>
      <c r="C376" s="19"/>
      <c r="D376" s="6"/>
      <c r="M376" s="6"/>
      <c r="N376" s="6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</row>
    <row r="377" spans="1:33" ht="18.75" customHeight="1">
      <c r="A377" s="8"/>
      <c r="B377" s="19"/>
      <c r="C377" s="19"/>
      <c r="D377" s="6"/>
      <c r="M377" s="6"/>
      <c r="N377" s="6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</row>
    <row r="378" spans="1:33" ht="18.75" customHeight="1">
      <c r="A378" s="8"/>
      <c r="B378" s="19"/>
      <c r="C378" s="19"/>
      <c r="D378" s="6"/>
      <c r="M378" s="6"/>
      <c r="N378" s="6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</row>
    <row r="379" spans="1:33" ht="18.75" customHeight="1">
      <c r="A379" s="8"/>
      <c r="B379" s="19"/>
      <c r="C379" s="19"/>
      <c r="D379" s="6"/>
      <c r="M379" s="6"/>
      <c r="N379" s="6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</row>
    <row r="380" spans="1:33" ht="18.75" customHeight="1">
      <c r="A380" s="8"/>
      <c r="B380" s="19"/>
      <c r="C380" s="19"/>
      <c r="D380" s="6"/>
      <c r="M380" s="6"/>
      <c r="N380" s="6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</row>
    <row r="381" spans="1:33" ht="18.75" customHeight="1">
      <c r="A381" s="8"/>
      <c r="B381" s="19"/>
      <c r="C381" s="19"/>
      <c r="D381" s="6"/>
      <c r="M381" s="6"/>
      <c r="N381" s="6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</row>
    <row r="382" spans="1:33" ht="18.75" customHeight="1">
      <c r="A382" s="8"/>
      <c r="B382" s="19"/>
      <c r="C382" s="19"/>
      <c r="D382" s="6"/>
      <c r="M382" s="6"/>
      <c r="N382" s="6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</row>
    <row r="383" spans="1:33" ht="18.75" customHeight="1">
      <c r="A383" s="8"/>
      <c r="B383" s="19"/>
      <c r="C383" s="19"/>
      <c r="D383" s="6"/>
      <c r="M383" s="6"/>
      <c r="N383" s="6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</row>
    <row r="384" spans="1:33" ht="18.75" customHeight="1">
      <c r="A384" s="8"/>
      <c r="B384" s="19"/>
      <c r="C384" s="19"/>
      <c r="D384" s="6"/>
      <c r="M384" s="6"/>
      <c r="N384" s="6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</row>
    <row r="385" spans="1:33" ht="18.75" customHeight="1">
      <c r="A385" s="8"/>
      <c r="B385" s="19"/>
      <c r="C385" s="19"/>
      <c r="D385" s="6"/>
      <c r="M385" s="6"/>
      <c r="N385" s="6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</row>
    <row r="386" spans="1:33" ht="18.75" customHeight="1">
      <c r="A386" s="8"/>
      <c r="B386" s="19"/>
      <c r="C386" s="19"/>
      <c r="D386" s="6"/>
      <c r="M386" s="6"/>
      <c r="N386" s="6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</row>
    <row r="387" spans="1:33" ht="18.75" customHeight="1">
      <c r="A387" s="8"/>
      <c r="B387" s="19"/>
      <c r="C387" s="19"/>
      <c r="D387" s="6"/>
      <c r="M387" s="6"/>
      <c r="N387" s="6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</row>
    <row r="388" spans="1:33" ht="18.75" customHeight="1">
      <c r="A388" s="8"/>
      <c r="B388" s="19"/>
      <c r="C388" s="19"/>
      <c r="D388" s="6"/>
      <c r="M388" s="6"/>
      <c r="N388" s="6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</row>
    <row r="389" spans="1:33" ht="18.75" customHeight="1">
      <c r="A389" s="8"/>
      <c r="B389" s="19"/>
      <c r="C389" s="19"/>
      <c r="D389" s="6"/>
      <c r="M389" s="6"/>
      <c r="N389" s="6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</row>
    <row r="390" spans="1:33" ht="18.75" customHeight="1">
      <c r="A390" s="8"/>
      <c r="B390" s="19"/>
      <c r="C390" s="19"/>
      <c r="D390" s="6"/>
      <c r="M390" s="6"/>
      <c r="N390" s="6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</row>
    <row r="391" spans="1:33" ht="18.75" customHeight="1">
      <c r="A391" s="8"/>
      <c r="B391" s="19"/>
      <c r="C391" s="19"/>
      <c r="D391" s="6"/>
      <c r="M391" s="6"/>
      <c r="N391" s="6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</row>
    <row r="392" spans="1:33" ht="18.75" customHeight="1">
      <c r="A392" s="8"/>
      <c r="B392" s="19"/>
      <c r="C392" s="19"/>
      <c r="D392" s="6"/>
      <c r="M392" s="6"/>
      <c r="N392" s="6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</row>
    <row r="393" spans="1:33" ht="18.75" customHeight="1">
      <c r="A393" s="8"/>
      <c r="B393" s="19"/>
      <c r="C393" s="19"/>
      <c r="D393" s="6"/>
      <c r="M393" s="6"/>
      <c r="N393" s="6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</row>
    <row r="394" spans="1:33" ht="18.75" customHeight="1">
      <c r="A394" s="8"/>
      <c r="B394" s="19"/>
      <c r="C394" s="19"/>
      <c r="D394" s="6"/>
      <c r="M394" s="6"/>
      <c r="N394" s="6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</row>
    <row r="395" spans="1:33" ht="18.75" customHeight="1">
      <c r="A395" s="8"/>
      <c r="B395" s="19"/>
      <c r="C395" s="19"/>
      <c r="D395" s="6"/>
      <c r="M395" s="6"/>
      <c r="N395" s="6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</row>
    <row r="396" spans="1:33" ht="18.75" customHeight="1">
      <c r="A396" s="8"/>
      <c r="B396" s="19"/>
      <c r="C396" s="19"/>
      <c r="D396" s="6"/>
      <c r="M396" s="6"/>
      <c r="N396" s="6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</row>
    <row r="397" spans="1:33" ht="18.75" customHeight="1">
      <c r="A397" s="8"/>
      <c r="B397" s="19"/>
      <c r="C397" s="19"/>
      <c r="D397" s="6"/>
      <c r="M397" s="6"/>
      <c r="N397" s="6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</row>
    <row r="398" spans="1:33" ht="18.75" customHeight="1">
      <c r="A398" s="8"/>
      <c r="B398" s="19"/>
      <c r="C398" s="19"/>
      <c r="D398" s="6"/>
      <c r="M398" s="6"/>
      <c r="N398" s="6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</row>
    <row r="399" spans="1:33" ht="18.75" customHeight="1">
      <c r="A399" s="8"/>
      <c r="B399" s="19"/>
      <c r="C399" s="19"/>
      <c r="D399" s="6"/>
      <c r="M399" s="6"/>
      <c r="N399" s="6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</row>
    <row r="400" spans="1:33" ht="18.75" customHeight="1">
      <c r="A400" s="8"/>
      <c r="B400" s="19"/>
      <c r="C400" s="19"/>
      <c r="D400" s="6"/>
      <c r="M400" s="6"/>
      <c r="N400" s="6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</row>
    <row r="401" spans="1:33" ht="18.75" customHeight="1">
      <c r="A401" s="8"/>
      <c r="B401" s="19"/>
      <c r="C401" s="19"/>
      <c r="D401" s="6"/>
      <c r="M401" s="6"/>
      <c r="N401" s="6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</row>
    <row r="402" spans="1:33" ht="18.75" customHeight="1">
      <c r="A402" s="8"/>
      <c r="B402" s="19"/>
      <c r="C402" s="19"/>
      <c r="D402" s="6"/>
      <c r="M402" s="6"/>
      <c r="N402" s="6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</row>
    <row r="403" spans="1:33" ht="18.75" customHeight="1">
      <c r="A403" s="8"/>
      <c r="B403" s="19"/>
      <c r="C403" s="19"/>
      <c r="D403" s="6"/>
      <c r="M403" s="6"/>
      <c r="N403" s="6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</row>
    <row r="404" spans="1:33" ht="18.75" customHeight="1">
      <c r="A404" s="8"/>
      <c r="B404" s="19"/>
      <c r="C404" s="19"/>
      <c r="D404" s="6"/>
      <c r="M404" s="6"/>
      <c r="N404" s="6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</row>
    <row r="405" spans="1:33" ht="18.75" customHeight="1">
      <c r="A405" s="8"/>
      <c r="B405" s="19"/>
      <c r="C405" s="19"/>
      <c r="D405" s="6"/>
      <c r="M405" s="6"/>
      <c r="N405" s="6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</row>
    <row r="406" spans="1:33" ht="18.75" customHeight="1">
      <c r="A406" s="8"/>
      <c r="B406" s="19"/>
      <c r="C406" s="19"/>
      <c r="D406" s="6"/>
      <c r="M406" s="6"/>
      <c r="N406" s="6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</row>
    <row r="407" spans="1:33" ht="18.75" customHeight="1">
      <c r="A407" s="8"/>
      <c r="B407" s="19"/>
      <c r="C407" s="19"/>
      <c r="D407" s="6"/>
      <c r="M407" s="6"/>
      <c r="N407" s="6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</row>
    <row r="408" spans="1:33" ht="18.75" customHeight="1">
      <c r="A408" s="8"/>
      <c r="B408" s="19"/>
      <c r="C408" s="19"/>
      <c r="D408" s="6"/>
      <c r="M408" s="6"/>
      <c r="N408" s="6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</row>
    <row r="409" spans="1:33" ht="18.75" customHeight="1">
      <c r="A409" s="8"/>
      <c r="B409" s="19"/>
      <c r="C409" s="19"/>
      <c r="D409" s="6"/>
      <c r="M409" s="6"/>
      <c r="N409" s="6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</row>
    <row r="410" spans="1:33" ht="18.75" customHeight="1">
      <c r="A410" s="8"/>
      <c r="B410" s="19"/>
      <c r="C410" s="19"/>
      <c r="D410" s="6"/>
      <c r="M410" s="6"/>
      <c r="N410" s="6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</row>
    <row r="411" spans="1:33" ht="18.75" customHeight="1">
      <c r="A411" s="8"/>
      <c r="B411" s="19"/>
      <c r="C411" s="19"/>
      <c r="D411" s="6"/>
      <c r="M411" s="6"/>
      <c r="N411" s="6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</row>
    <row r="412" spans="1:33" ht="18.75" customHeight="1">
      <c r="A412" s="8"/>
      <c r="B412" s="19"/>
      <c r="C412" s="19"/>
      <c r="D412" s="6"/>
      <c r="M412" s="6"/>
      <c r="N412" s="6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</row>
    <row r="413" spans="1:33" ht="18.75" customHeight="1">
      <c r="A413" s="8"/>
      <c r="B413" s="19"/>
      <c r="C413" s="19"/>
      <c r="D413" s="6"/>
      <c r="M413" s="6"/>
      <c r="N413" s="6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</row>
    <row r="414" spans="1:33" ht="18.75" customHeight="1">
      <c r="A414" s="8"/>
      <c r="B414" s="19"/>
      <c r="C414" s="19"/>
      <c r="D414" s="6"/>
      <c r="M414" s="6"/>
      <c r="N414" s="6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</row>
    <row r="415" spans="1:33" ht="18.75" customHeight="1">
      <c r="A415" s="8"/>
      <c r="B415" s="19"/>
      <c r="C415" s="19"/>
      <c r="D415" s="6"/>
      <c r="M415" s="6"/>
      <c r="N415" s="6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</row>
    <row r="416" spans="1:33" ht="18.75" customHeight="1">
      <c r="A416" s="8"/>
      <c r="B416" s="19"/>
      <c r="C416" s="19"/>
      <c r="D416" s="6"/>
      <c r="M416" s="6"/>
      <c r="N416" s="6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</row>
    <row r="417" spans="1:33" ht="18.75" customHeight="1">
      <c r="A417" s="8"/>
      <c r="B417" s="19"/>
      <c r="C417" s="19"/>
      <c r="D417" s="6"/>
      <c r="M417" s="6"/>
      <c r="N417" s="6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</row>
    <row r="418" spans="1:33" ht="18.75" customHeight="1">
      <c r="A418" s="8"/>
      <c r="B418" s="19"/>
      <c r="C418" s="19"/>
      <c r="D418" s="6"/>
      <c r="M418" s="6"/>
      <c r="N418" s="6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</row>
    <row r="419" spans="1:33" ht="18.75" customHeight="1">
      <c r="A419" s="8"/>
      <c r="B419" s="19"/>
      <c r="C419" s="19"/>
      <c r="D419" s="6"/>
      <c r="M419" s="6"/>
      <c r="N419" s="6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</row>
    <row r="420" spans="1:33" ht="18.75" customHeight="1">
      <c r="A420" s="8"/>
      <c r="B420" s="19"/>
      <c r="C420" s="19"/>
      <c r="D420" s="6"/>
      <c r="M420" s="6"/>
      <c r="N420" s="6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</row>
    <row r="421" spans="1:33" ht="18.75" customHeight="1">
      <c r="A421" s="8"/>
      <c r="B421" s="19"/>
      <c r="C421" s="19"/>
      <c r="D421" s="6"/>
      <c r="M421" s="6"/>
      <c r="N421" s="6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</row>
    <row r="422" spans="1:33" ht="18.75" customHeight="1">
      <c r="A422" s="8"/>
      <c r="B422" s="19"/>
      <c r="C422" s="19"/>
      <c r="D422" s="6"/>
      <c r="M422" s="6"/>
      <c r="N422" s="6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</row>
    <row r="423" spans="1:33" ht="18.75" customHeight="1">
      <c r="A423" s="8"/>
      <c r="B423" s="19"/>
      <c r="C423" s="19"/>
      <c r="D423" s="6"/>
      <c r="M423" s="6"/>
      <c r="N423" s="6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</row>
    <row r="424" spans="1:33" ht="18.75" customHeight="1">
      <c r="A424" s="8"/>
      <c r="B424" s="19"/>
      <c r="C424" s="19"/>
      <c r="D424" s="6"/>
      <c r="M424" s="6"/>
      <c r="N424" s="6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</row>
    <row r="425" spans="1:33" ht="18.75" customHeight="1">
      <c r="A425" s="8"/>
      <c r="B425" s="19"/>
      <c r="C425" s="19"/>
      <c r="D425" s="6"/>
      <c r="M425" s="6"/>
      <c r="N425" s="6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</row>
    <row r="426" spans="1:33" ht="18.75" customHeight="1">
      <c r="A426" s="8"/>
      <c r="B426" s="19"/>
      <c r="C426" s="19"/>
      <c r="D426" s="6"/>
      <c r="M426" s="6"/>
      <c r="N426" s="6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</row>
    <row r="427" spans="1:33" ht="18.75" customHeight="1">
      <c r="A427" s="8"/>
      <c r="B427" s="19"/>
      <c r="C427" s="19"/>
      <c r="D427" s="6"/>
      <c r="M427" s="6"/>
      <c r="N427" s="6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</row>
    <row r="428" spans="1:33" ht="18.75" customHeight="1">
      <c r="A428" s="8"/>
      <c r="B428" s="19"/>
      <c r="C428" s="19"/>
      <c r="D428" s="6"/>
      <c r="M428" s="6"/>
      <c r="N428" s="6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</row>
    <row r="429" spans="1:33" ht="18.75" customHeight="1">
      <c r="A429" s="8"/>
      <c r="B429" s="19"/>
      <c r="C429" s="19"/>
      <c r="D429" s="6"/>
      <c r="M429" s="6"/>
      <c r="N429" s="6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</row>
    <row r="430" spans="1:33" ht="18.75" customHeight="1">
      <c r="A430" s="8"/>
      <c r="B430" s="19"/>
      <c r="C430" s="19"/>
      <c r="D430" s="6"/>
      <c r="M430" s="6"/>
      <c r="N430" s="6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</row>
    <row r="431" spans="1:33" ht="18.75" customHeight="1">
      <c r="A431" s="8"/>
      <c r="B431" s="19"/>
      <c r="C431" s="19"/>
      <c r="D431" s="6"/>
      <c r="M431" s="6"/>
      <c r="N431" s="6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</row>
    <row r="432" spans="1:33" ht="18.75" customHeight="1">
      <c r="A432" s="8"/>
      <c r="B432" s="19"/>
      <c r="C432" s="19"/>
      <c r="D432" s="6"/>
      <c r="M432" s="6"/>
      <c r="N432" s="6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</row>
    <row r="433" spans="1:33" ht="18.75" customHeight="1">
      <c r="A433" s="8"/>
      <c r="B433" s="19"/>
      <c r="C433" s="19"/>
      <c r="D433" s="6"/>
      <c r="M433" s="6"/>
      <c r="N433" s="6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</row>
    <row r="434" spans="1:33" ht="18.75" customHeight="1">
      <c r="A434" s="8"/>
      <c r="B434" s="19"/>
      <c r="C434" s="19"/>
      <c r="D434" s="6"/>
      <c r="M434" s="6"/>
      <c r="N434" s="6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</row>
    <row r="435" spans="1:33" ht="18.75" customHeight="1">
      <c r="A435" s="8"/>
      <c r="B435" s="19"/>
      <c r="C435" s="19"/>
      <c r="D435" s="6"/>
      <c r="M435" s="6"/>
      <c r="N435" s="6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</row>
    <row r="436" spans="1:33" ht="18.75" customHeight="1">
      <c r="A436" s="8"/>
      <c r="B436" s="19"/>
      <c r="C436" s="19"/>
      <c r="D436" s="6"/>
      <c r="M436" s="6"/>
      <c r="N436" s="6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</row>
    <row r="437" spans="1:33" ht="18.75" customHeight="1">
      <c r="A437" s="8"/>
      <c r="B437" s="19"/>
      <c r="C437" s="19"/>
      <c r="D437" s="6"/>
      <c r="M437" s="6"/>
      <c r="N437" s="6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</row>
    <row r="438" spans="1:33" ht="18.75" customHeight="1">
      <c r="A438" s="8"/>
      <c r="B438" s="19"/>
      <c r="C438" s="19"/>
      <c r="D438" s="6"/>
      <c r="M438" s="6"/>
      <c r="N438" s="6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</row>
    <row r="439" spans="1:33" ht="18.75" customHeight="1">
      <c r="A439" s="8"/>
      <c r="B439" s="19"/>
      <c r="C439" s="19"/>
      <c r="D439" s="6"/>
      <c r="M439" s="6"/>
      <c r="N439" s="6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</row>
    <row r="440" spans="1:33" ht="18.75" customHeight="1">
      <c r="A440" s="8"/>
      <c r="B440" s="19"/>
      <c r="C440" s="19"/>
      <c r="D440" s="6"/>
      <c r="M440" s="6"/>
      <c r="N440" s="6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</row>
    <row r="441" spans="1:33" ht="18.75" customHeight="1">
      <c r="A441" s="8"/>
      <c r="B441" s="19"/>
      <c r="C441" s="19"/>
      <c r="D441" s="6"/>
      <c r="M441" s="6"/>
      <c r="N441" s="6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</row>
    <row r="442" spans="1:33" ht="18.75" customHeight="1">
      <c r="A442" s="8"/>
      <c r="B442" s="19"/>
      <c r="C442" s="19"/>
      <c r="D442" s="6"/>
      <c r="M442" s="6"/>
      <c r="N442" s="6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</row>
    <row r="443" spans="1:33" ht="18.75" customHeight="1">
      <c r="A443" s="8"/>
      <c r="B443" s="19"/>
      <c r="C443" s="19"/>
      <c r="D443" s="6"/>
      <c r="M443" s="6"/>
      <c r="N443" s="6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</row>
    <row r="444" spans="1:33" ht="18.75" customHeight="1">
      <c r="A444" s="8"/>
      <c r="B444" s="19"/>
      <c r="C444" s="19"/>
      <c r="D444" s="6"/>
      <c r="M444" s="6"/>
      <c r="N444" s="6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</row>
    <row r="445" spans="1:33" ht="18.75" customHeight="1">
      <c r="A445" s="8"/>
      <c r="B445" s="19"/>
      <c r="C445" s="19"/>
      <c r="D445" s="6"/>
      <c r="M445" s="6"/>
      <c r="N445" s="6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</row>
    <row r="446" spans="1:33" ht="18.75" customHeight="1">
      <c r="A446" s="8"/>
      <c r="B446" s="19"/>
      <c r="C446" s="19"/>
      <c r="D446" s="6"/>
      <c r="M446" s="6"/>
      <c r="N446" s="6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</row>
    <row r="447" spans="1:33" ht="18.75" customHeight="1">
      <c r="A447" s="8"/>
      <c r="B447" s="19"/>
      <c r="C447" s="19"/>
      <c r="D447" s="6"/>
      <c r="M447" s="6"/>
      <c r="N447" s="6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</row>
    <row r="448" spans="1:33" ht="18.75" customHeight="1">
      <c r="A448" s="8"/>
      <c r="B448" s="19"/>
      <c r="C448" s="19"/>
      <c r="D448" s="6"/>
      <c r="M448" s="6"/>
      <c r="N448" s="6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</row>
    <row r="449" spans="1:33" ht="18.75" customHeight="1">
      <c r="A449" s="8"/>
      <c r="B449" s="19"/>
      <c r="C449" s="19"/>
      <c r="D449" s="6"/>
      <c r="M449" s="6"/>
      <c r="N449" s="6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</row>
    <row r="450" spans="1:33" ht="18.75" customHeight="1">
      <c r="A450" s="8"/>
      <c r="B450" s="19"/>
      <c r="C450" s="19"/>
      <c r="D450" s="6"/>
      <c r="M450" s="6"/>
      <c r="N450" s="6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</row>
    <row r="451" spans="1:33" ht="18.75" customHeight="1">
      <c r="A451" s="8"/>
      <c r="B451" s="19"/>
      <c r="C451" s="19"/>
      <c r="D451" s="6"/>
      <c r="M451" s="6"/>
      <c r="N451" s="6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</row>
    <row r="452" spans="1:33" ht="18.75" customHeight="1">
      <c r="A452" s="8"/>
      <c r="B452" s="19"/>
      <c r="C452" s="19"/>
      <c r="D452" s="6"/>
      <c r="M452" s="6"/>
      <c r="N452" s="6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</row>
    <row r="453" spans="1:33" ht="18.75" customHeight="1">
      <c r="A453" s="8"/>
      <c r="B453" s="19"/>
      <c r="C453" s="19"/>
      <c r="D453" s="6"/>
      <c r="M453" s="6"/>
      <c r="N453" s="6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</row>
    <row r="454" spans="1:33" ht="18.75" customHeight="1">
      <c r="A454" s="8"/>
      <c r="B454" s="19"/>
      <c r="C454" s="19"/>
      <c r="D454" s="6"/>
      <c r="M454" s="6"/>
      <c r="N454" s="6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</row>
    <row r="455" spans="1:33" ht="18.75" customHeight="1">
      <c r="A455" s="8"/>
      <c r="B455" s="19"/>
      <c r="C455" s="19"/>
      <c r="D455" s="6"/>
      <c r="M455" s="6"/>
      <c r="N455" s="6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</row>
    <row r="456" spans="1:33" ht="18.75" customHeight="1">
      <c r="A456" s="8"/>
      <c r="B456" s="19"/>
      <c r="C456" s="19"/>
      <c r="D456" s="6"/>
      <c r="M456" s="6"/>
      <c r="N456" s="6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</row>
    <row r="457" spans="1:33" ht="18.75" customHeight="1">
      <c r="A457" s="8"/>
      <c r="B457" s="19"/>
      <c r="C457" s="19"/>
      <c r="D457" s="6"/>
      <c r="M457" s="6"/>
      <c r="N457" s="6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</row>
    <row r="458" spans="1:33" ht="18.75" customHeight="1">
      <c r="A458" s="8"/>
      <c r="B458" s="19"/>
      <c r="C458" s="19"/>
      <c r="D458" s="6"/>
      <c r="M458" s="6"/>
      <c r="N458" s="6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</row>
    <row r="459" spans="1:33" ht="18.75" customHeight="1">
      <c r="A459" s="8"/>
      <c r="B459" s="19"/>
      <c r="C459" s="19"/>
      <c r="D459" s="6"/>
      <c r="M459" s="6"/>
      <c r="N459" s="6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</row>
    <row r="460" spans="1:33" ht="18.75" customHeight="1">
      <c r="A460" s="8"/>
      <c r="B460" s="19"/>
      <c r="C460" s="19"/>
      <c r="D460" s="6"/>
      <c r="M460" s="6"/>
      <c r="N460" s="6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</row>
    <row r="461" spans="1:33" ht="18.75" customHeight="1">
      <c r="A461" s="8"/>
      <c r="B461" s="19"/>
      <c r="C461" s="19"/>
      <c r="D461" s="6"/>
      <c r="M461" s="6"/>
      <c r="N461" s="6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</row>
    <row r="462" spans="1:33" ht="18.75" customHeight="1">
      <c r="A462" s="8"/>
      <c r="B462" s="19"/>
      <c r="C462" s="19"/>
      <c r="D462" s="6"/>
      <c r="M462" s="6"/>
      <c r="N462" s="6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</row>
    <row r="463" spans="1:33" ht="18.75" customHeight="1">
      <c r="A463" s="8"/>
      <c r="B463" s="19"/>
      <c r="C463" s="19"/>
      <c r="D463" s="6"/>
      <c r="M463" s="6"/>
      <c r="N463" s="6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</row>
    <row r="464" spans="1:33" ht="18.75" customHeight="1">
      <c r="A464" s="8"/>
      <c r="B464" s="19"/>
      <c r="C464" s="19"/>
      <c r="D464" s="6"/>
      <c r="M464" s="6"/>
      <c r="N464" s="6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</row>
    <row r="465" spans="1:33" ht="18.75" customHeight="1">
      <c r="A465" s="8"/>
      <c r="B465" s="19"/>
      <c r="C465" s="19"/>
      <c r="D465" s="6"/>
      <c r="M465" s="6"/>
      <c r="N465" s="6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</row>
    <row r="466" spans="1:33" ht="18.75" customHeight="1">
      <c r="A466" s="8"/>
      <c r="B466" s="19"/>
      <c r="C466" s="19"/>
      <c r="D466" s="6"/>
      <c r="M466" s="6"/>
      <c r="N466" s="6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</row>
    <row r="467" spans="1:33" ht="18.75" customHeight="1">
      <c r="A467" s="8"/>
      <c r="B467" s="19"/>
      <c r="C467" s="19"/>
      <c r="D467" s="6"/>
      <c r="M467" s="6"/>
      <c r="N467" s="6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</row>
    <row r="468" spans="1:33" ht="18.75" customHeight="1">
      <c r="A468" s="8"/>
      <c r="B468" s="19"/>
      <c r="C468" s="19"/>
      <c r="D468" s="6"/>
      <c r="M468" s="6"/>
      <c r="N468" s="6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</row>
    <row r="469" spans="1:33" ht="18.75" customHeight="1">
      <c r="A469" s="8"/>
      <c r="B469" s="19"/>
      <c r="C469" s="19"/>
      <c r="D469" s="6"/>
      <c r="M469" s="6"/>
      <c r="N469" s="6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</row>
    <row r="470" spans="1:33" ht="18.75" customHeight="1">
      <c r="A470" s="8"/>
      <c r="B470" s="19"/>
      <c r="C470" s="19"/>
      <c r="D470" s="6"/>
      <c r="M470" s="6"/>
      <c r="N470" s="6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</row>
    <row r="471" spans="1:33" ht="18.75" customHeight="1">
      <c r="A471" s="8"/>
      <c r="B471" s="19"/>
      <c r="C471" s="19"/>
      <c r="D471" s="6"/>
      <c r="M471" s="6"/>
      <c r="N471" s="6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</row>
    <row r="472" spans="1:33" ht="18.75" customHeight="1">
      <c r="A472" s="8"/>
      <c r="B472" s="19"/>
      <c r="C472" s="19"/>
      <c r="D472" s="6"/>
      <c r="M472" s="6"/>
      <c r="N472" s="6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</row>
    <row r="473" spans="1:33" ht="18.75" customHeight="1">
      <c r="A473" s="8"/>
      <c r="B473" s="19"/>
      <c r="C473" s="19"/>
      <c r="D473" s="6"/>
      <c r="M473" s="6"/>
      <c r="N473" s="6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</row>
    <row r="474" spans="1:33" ht="18.75" customHeight="1">
      <c r="A474" s="8"/>
      <c r="B474" s="19"/>
      <c r="C474" s="19"/>
      <c r="D474" s="6"/>
      <c r="M474" s="6"/>
      <c r="N474" s="6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</row>
    <row r="475" spans="1:33" ht="18.75" customHeight="1">
      <c r="A475" s="8"/>
      <c r="B475" s="19"/>
      <c r="C475" s="19"/>
      <c r="D475" s="6"/>
      <c r="M475" s="6"/>
      <c r="N475" s="6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</row>
    <row r="476" spans="1:33" ht="18.75" customHeight="1">
      <c r="A476" s="8"/>
      <c r="B476" s="19"/>
      <c r="C476" s="19"/>
      <c r="D476" s="6"/>
      <c r="M476" s="6"/>
      <c r="N476" s="6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</row>
    <row r="477" spans="1:33" ht="18.75" customHeight="1">
      <c r="A477" s="8"/>
      <c r="B477" s="19"/>
      <c r="C477" s="19"/>
      <c r="D477" s="6"/>
      <c r="M477" s="6"/>
      <c r="N477" s="6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</row>
    <row r="478" spans="1:33" ht="18.75" customHeight="1">
      <c r="A478" s="8"/>
      <c r="B478" s="19"/>
      <c r="C478" s="19"/>
      <c r="D478" s="6"/>
      <c r="M478" s="6"/>
      <c r="N478" s="6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</row>
    <row r="479" spans="1:33" ht="18.75" customHeight="1">
      <c r="A479" s="8"/>
      <c r="B479" s="19"/>
      <c r="C479" s="19"/>
      <c r="D479" s="6"/>
      <c r="M479" s="6"/>
      <c r="N479" s="6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</row>
    <row r="480" spans="1:33" ht="18.75" customHeight="1">
      <c r="A480" s="8"/>
      <c r="B480" s="19"/>
      <c r="C480" s="19"/>
      <c r="D480" s="6"/>
      <c r="M480" s="6"/>
      <c r="N480" s="6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</row>
    <row r="481" spans="1:33" ht="18.75" customHeight="1">
      <c r="A481" s="8"/>
      <c r="B481" s="19"/>
      <c r="C481" s="19"/>
      <c r="D481" s="6"/>
      <c r="M481" s="6"/>
      <c r="N481" s="6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</row>
    <row r="482" spans="1:33" ht="18.75" customHeight="1">
      <c r="A482" s="8"/>
      <c r="B482" s="19"/>
      <c r="C482" s="19"/>
      <c r="D482" s="6"/>
      <c r="M482" s="6"/>
      <c r="N482" s="6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</row>
    <row r="483" spans="1:33" ht="18.75" customHeight="1">
      <c r="A483" s="8"/>
      <c r="B483" s="19"/>
      <c r="C483" s="19"/>
      <c r="D483" s="6"/>
      <c r="M483" s="6"/>
      <c r="N483" s="6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</row>
    <row r="484" spans="1:33" ht="18.75" customHeight="1">
      <c r="A484" s="8"/>
      <c r="B484" s="19"/>
      <c r="C484" s="19"/>
      <c r="D484" s="6"/>
      <c r="M484" s="6"/>
      <c r="N484" s="6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</row>
    <row r="485" spans="1:33" ht="18.75" customHeight="1">
      <c r="A485" s="8"/>
      <c r="B485" s="19"/>
      <c r="C485" s="19"/>
      <c r="D485" s="6"/>
      <c r="M485" s="6"/>
      <c r="N485" s="6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</row>
    <row r="486" spans="1:33" ht="18.75" customHeight="1">
      <c r="A486" s="8"/>
      <c r="B486" s="19"/>
      <c r="C486" s="19"/>
      <c r="D486" s="6"/>
      <c r="M486" s="6"/>
      <c r="N486" s="6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</row>
    <row r="487" spans="1:33" ht="18.75" customHeight="1">
      <c r="A487" s="8"/>
      <c r="B487" s="19"/>
      <c r="C487" s="19"/>
      <c r="D487" s="6"/>
      <c r="M487" s="6"/>
      <c r="N487" s="6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</row>
    <row r="488" spans="1:33" ht="18.75" customHeight="1">
      <c r="A488" s="8"/>
      <c r="B488" s="19"/>
      <c r="C488" s="19"/>
      <c r="D488" s="6"/>
      <c r="M488" s="6"/>
      <c r="N488" s="6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</row>
    <row r="489" spans="1:33" ht="18.75" customHeight="1">
      <c r="A489" s="8"/>
      <c r="B489" s="19"/>
      <c r="C489" s="19"/>
      <c r="D489" s="6"/>
      <c r="M489" s="6"/>
      <c r="N489" s="6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</row>
    <row r="490" spans="1:33" ht="18.75" customHeight="1">
      <c r="A490" s="8"/>
      <c r="B490" s="19"/>
      <c r="C490" s="19"/>
      <c r="D490" s="6"/>
      <c r="M490" s="6"/>
      <c r="N490" s="6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</row>
    <row r="491" spans="1:33" ht="18.75" customHeight="1">
      <c r="A491" s="8"/>
      <c r="B491" s="19"/>
      <c r="C491" s="19"/>
      <c r="D491" s="6"/>
      <c r="M491" s="6"/>
      <c r="N491" s="6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</row>
    <row r="492" spans="1:33" ht="18.75" customHeight="1">
      <c r="A492" s="8"/>
      <c r="B492" s="19"/>
      <c r="C492" s="19"/>
      <c r="D492" s="6"/>
      <c r="M492" s="6"/>
      <c r="N492" s="6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</row>
    <row r="493" spans="1:33" ht="18.75" customHeight="1">
      <c r="A493" s="8"/>
      <c r="B493" s="19"/>
      <c r="C493" s="19"/>
      <c r="D493" s="6"/>
      <c r="M493" s="6"/>
      <c r="N493" s="6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</row>
    <row r="494" spans="1:33" ht="18.75" customHeight="1">
      <c r="A494" s="8"/>
      <c r="B494" s="19"/>
      <c r="C494" s="19"/>
      <c r="D494" s="6"/>
      <c r="M494" s="6"/>
      <c r="N494" s="6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</row>
    <row r="495" spans="1:33" ht="18.75" customHeight="1">
      <c r="A495" s="8"/>
      <c r="B495" s="19"/>
      <c r="C495" s="19"/>
      <c r="D495" s="6"/>
      <c r="M495" s="6"/>
      <c r="N495" s="6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</row>
    <row r="496" spans="1:33" ht="18.75" customHeight="1">
      <c r="A496" s="8"/>
      <c r="B496" s="19"/>
      <c r="C496" s="19"/>
      <c r="D496" s="6"/>
      <c r="M496" s="6"/>
      <c r="N496" s="6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</row>
    <row r="497" spans="1:33" ht="18.75" customHeight="1">
      <c r="A497" s="8"/>
      <c r="B497" s="19"/>
      <c r="C497" s="19"/>
      <c r="D497" s="6"/>
      <c r="M497" s="6"/>
      <c r="N497" s="6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</row>
    <row r="498" spans="1:33" ht="18.75" customHeight="1">
      <c r="A498" s="8"/>
      <c r="B498" s="19"/>
      <c r="C498" s="19"/>
      <c r="D498" s="6"/>
      <c r="M498" s="6"/>
      <c r="N498" s="6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</row>
    <row r="499" spans="1:33" ht="18.75" customHeight="1">
      <c r="A499" s="8"/>
      <c r="B499" s="19"/>
      <c r="C499" s="19"/>
      <c r="D499" s="6"/>
      <c r="M499" s="6"/>
      <c r="N499" s="6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</row>
    <row r="500" spans="1:33" ht="18.75" customHeight="1">
      <c r="A500" s="8"/>
      <c r="B500" s="19"/>
      <c r="C500" s="19"/>
      <c r="D500" s="6"/>
      <c r="M500" s="6"/>
      <c r="N500" s="6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</row>
    <row r="501" spans="1:33" ht="18.75" customHeight="1">
      <c r="A501" s="8"/>
      <c r="B501" s="19"/>
      <c r="C501" s="19"/>
      <c r="D501" s="6"/>
      <c r="M501" s="6"/>
      <c r="N501" s="6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</row>
    <row r="502" spans="1:33" ht="18.75" customHeight="1">
      <c r="A502" s="8"/>
      <c r="B502" s="19"/>
      <c r="C502" s="19"/>
      <c r="D502" s="6"/>
      <c r="M502" s="6"/>
      <c r="N502" s="6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</row>
    <row r="503" spans="1:33" ht="18.75" customHeight="1">
      <c r="A503" s="8"/>
      <c r="B503" s="19"/>
      <c r="C503" s="19"/>
      <c r="D503" s="6"/>
      <c r="M503" s="6"/>
      <c r="N503" s="6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</row>
    <row r="504" spans="1:33" ht="18.75" customHeight="1">
      <c r="A504" s="8"/>
      <c r="B504" s="19"/>
      <c r="C504" s="19"/>
      <c r="D504" s="6"/>
      <c r="M504" s="6"/>
      <c r="N504" s="6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</row>
    <row r="505" spans="1:33" ht="18.75" customHeight="1">
      <c r="A505" s="8"/>
      <c r="B505" s="19"/>
      <c r="C505" s="19"/>
      <c r="D505" s="6"/>
      <c r="M505" s="6"/>
      <c r="N505" s="6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</row>
    <row r="506" spans="1:33" ht="18.75" customHeight="1">
      <c r="A506" s="8"/>
      <c r="B506" s="19"/>
      <c r="C506" s="19"/>
      <c r="D506" s="6"/>
      <c r="M506" s="6"/>
      <c r="N506" s="6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</row>
    <row r="507" spans="1:33" ht="18.75" customHeight="1">
      <c r="A507" s="8"/>
      <c r="B507" s="19"/>
      <c r="C507" s="19"/>
      <c r="D507" s="6"/>
      <c r="M507" s="6"/>
      <c r="N507" s="6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</row>
    <row r="508" spans="1:33" ht="18.75" customHeight="1">
      <c r="A508" s="8"/>
      <c r="B508" s="19"/>
      <c r="C508" s="19"/>
      <c r="D508" s="6"/>
      <c r="M508" s="6"/>
      <c r="N508" s="6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</row>
    <row r="509" spans="1:33" ht="18.75" customHeight="1">
      <c r="A509" s="8"/>
      <c r="B509" s="19"/>
      <c r="C509" s="19"/>
      <c r="D509" s="6"/>
      <c r="M509" s="6"/>
      <c r="N509" s="6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</row>
    <row r="510" spans="1:33" ht="18.75" customHeight="1">
      <c r="A510" s="8"/>
      <c r="B510" s="19"/>
      <c r="C510" s="19"/>
      <c r="D510" s="6"/>
      <c r="M510" s="6"/>
      <c r="N510" s="6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</row>
    <row r="511" spans="1:33" ht="18.75" customHeight="1">
      <c r="A511" s="8"/>
      <c r="B511" s="19"/>
      <c r="C511" s="19"/>
      <c r="D511" s="6"/>
      <c r="M511" s="6"/>
      <c r="N511" s="6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</row>
    <row r="512" spans="1:33" ht="18.75" customHeight="1">
      <c r="A512" s="8"/>
      <c r="B512" s="19"/>
      <c r="C512" s="19"/>
      <c r="D512" s="6"/>
      <c r="M512" s="6"/>
      <c r="N512" s="6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</row>
    <row r="513" spans="1:33" ht="18.75" customHeight="1">
      <c r="A513" s="8"/>
      <c r="B513" s="19"/>
      <c r="C513" s="19"/>
      <c r="D513" s="6"/>
      <c r="M513" s="6"/>
      <c r="N513" s="6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</row>
    <row r="514" spans="1:33" ht="18.75" customHeight="1">
      <c r="A514" s="8"/>
      <c r="B514" s="19"/>
      <c r="C514" s="19"/>
      <c r="D514" s="6"/>
      <c r="M514" s="6"/>
      <c r="N514" s="6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</row>
    <row r="515" spans="1:33" ht="18.75" customHeight="1">
      <c r="A515" s="8"/>
      <c r="B515" s="19"/>
      <c r="C515" s="19"/>
      <c r="D515" s="6"/>
      <c r="M515" s="6"/>
      <c r="N515" s="6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</row>
    <row r="516" spans="1:33" ht="18.75" customHeight="1">
      <c r="A516" s="8"/>
      <c r="B516" s="19"/>
      <c r="C516" s="19"/>
      <c r="D516" s="6"/>
      <c r="M516" s="6"/>
      <c r="N516" s="6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</row>
    <row r="517" spans="1:33" ht="18.75" customHeight="1">
      <c r="A517" s="8"/>
      <c r="B517" s="19"/>
      <c r="C517" s="19"/>
      <c r="D517" s="6"/>
      <c r="M517" s="6"/>
      <c r="N517" s="6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</row>
    <row r="518" spans="1:33" ht="18.75" customHeight="1">
      <c r="A518" s="8"/>
      <c r="B518" s="19"/>
      <c r="C518" s="19"/>
      <c r="D518" s="6"/>
      <c r="M518" s="6"/>
      <c r="N518" s="6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</row>
    <row r="519" spans="1:33" ht="18.75" customHeight="1">
      <c r="A519" s="8"/>
      <c r="B519" s="19"/>
      <c r="C519" s="19"/>
      <c r="D519" s="6"/>
      <c r="M519" s="6"/>
      <c r="N519" s="6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</row>
    <row r="520" spans="1:33" ht="18.75" customHeight="1">
      <c r="A520" s="8"/>
      <c r="B520" s="19"/>
      <c r="C520" s="19"/>
      <c r="D520" s="6"/>
      <c r="M520" s="6"/>
      <c r="N520" s="6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</row>
    <row r="521" spans="1:33" ht="18.75" customHeight="1">
      <c r="A521" s="8"/>
      <c r="B521" s="19"/>
      <c r="C521" s="19"/>
      <c r="D521" s="6"/>
      <c r="M521" s="6"/>
      <c r="N521" s="6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</row>
    <row r="522" spans="1:33" ht="18.75" customHeight="1">
      <c r="A522" s="8"/>
      <c r="B522" s="19"/>
      <c r="C522" s="19"/>
      <c r="D522" s="6"/>
      <c r="M522" s="6"/>
      <c r="N522" s="6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</row>
    <row r="523" spans="1:33" ht="18.75" customHeight="1">
      <c r="A523" s="8"/>
      <c r="B523" s="19"/>
      <c r="C523" s="19"/>
      <c r="D523" s="6"/>
      <c r="M523" s="6"/>
      <c r="N523" s="6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</row>
    <row r="524" spans="1:33" ht="18.75" customHeight="1">
      <c r="A524" s="8"/>
      <c r="B524" s="19"/>
      <c r="C524" s="19"/>
      <c r="D524" s="6"/>
      <c r="M524" s="6"/>
      <c r="N524" s="6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</row>
    <row r="525" spans="1:33" ht="18.75" customHeight="1">
      <c r="A525" s="8"/>
      <c r="B525" s="19"/>
      <c r="C525" s="19"/>
      <c r="D525" s="6"/>
      <c r="M525" s="6"/>
      <c r="N525" s="6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</row>
    <row r="526" spans="1:33" ht="18.75" customHeight="1">
      <c r="A526" s="8"/>
      <c r="B526" s="19"/>
      <c r="C526" s="19"/>
      <c r="D526" s="6"/>
      <c r="M526" s="6"/>
      <c r="N526" s="6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</row>
    <row r="527" spans="1:33" ht="18.75" customHeight="1">
      <c r="A527" s="8"/>
      <c r="B527" s="19"/>
      <c r="C527" s="19"/>
      <c r="D527" s="6"/>
      <c r="M527" s="6"/>
      <c r="N527" s="6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</row>
    <row r="528" spans="1:33" ht="18.75" customHeight="1">
      <c r="A528" s="8"/>
      <c r="B528" s="19"/>
      <c r="C528" s="19"/>
      <c r="D528" s="6"/>
      <c r="M528" s="6"/>
      <c r="N528" s="6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</row>
    <row r="529" spans="1:33" ht="18.75" customHeight="1">
      <c r="A529" s="8"/>
      <c r="B529" s="19"/>
      <c r="C529" s="19"/>
      <c r="D529" s="6"/>
      <c r="M529" s="6"/>
      <c r="N529" s="6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</row>
    <row r="530" spans="1:33" ht="18.75" customHeight="1">
      <c r="A530" s="8"/>
      <c r="B530" s="19"/>
      <c r="C530" s="19"/>
      <c r="D530" s="6"/>
      <c r="M530" s="6"/>
      <c r="N530" s="6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</row>
    <row r="531" spans="1:33" ht="18.75" customHeight="1">
      <c r="A531" s="8"/>
      <c r="B531" s="19"/>
      <c r="C531" s="19"/>
      <c r="D531" s="6"/>
      <c r="M531" s="6"/>
      <c r="N531" s="6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</row>
    <row r="532" spans="1:33" ht="18.75" customHeight="1">
      <c r="A532" s="8"/>
      <c r="B532" s="19"/>
      <c r="C532" s="19"/>
      <c r="D532" s="6"/>
      <c r="M532" s="6"/>
      <c r="N532" s="6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</row>
    <row r="533" spans="1:33" ht="18.75" customHeight="1">
      <c r="A533" s="8"/>
      <c r="B533" s="19"/>
      <c r="C533" s="19"/>
      <c r="D533" s="6"/>
      <c r="M533" s="6"/>
      <c r="N533" s="6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</row>
    <row r="534" spans="1:33" ht="18.75" customHeight="1">
      <c r="A534" s="8"/>
      <c r="B534" s="19"/>
      <c r="C534" s="19"/>
      <c r="D534" s="6"/>
      <c r="M534" s="6"/>
      <c r="N534" s="6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</row>
    <row r="535" spans="1:33" ht="18.75" customHeight="1">
      <c r="A535" s="8"/>
      <c r="B535" s="19"/>
      <c r="C535" s="19"/>
      <c r="D535" s="6"/>
      <c r="M535" s="6"/>
      <c r="N535" s="6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</row>
    <row r="536" spans="1:33" ht="18.75" customHeight="1">
      <c r="A536" s="8"/>
      <c r="B536" s="19"/>
      <c r="C536" s="19"/>
      <c r="D536" s="6"/>
      <c r="M536" s="6"/>
      <c r="N536" s="6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</row>
    <row r="537" spans="1:33" ht="18.75" customHeight="1">
      <c r="A537" s="8"/>
      <c r="B537" s="19"/>
      <c r="C537" s="19"/>
      <c r="D537" s="6"/>
      <c r="M537" s="6"/>
      <c r="N537" s="6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</row>
    <row r="538" spans="1:33" ht="18.75" customHeight="1">
      <c r="A538" s="8"/>
      <c r="B538" s="19"/>
      <c r="C538" s="19"/>
      <c r="D538" s="6"/>
      <c r="M538" s="6"/>
      <c r="N538" s="6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</row>
    <row r="539" spans="1:33" ht="18.75" customHeight="1">
      <c r="A539" s="8"/>
      <c r="B539" s="19"/>
      <c r="C539" s="19"/>
      <c r="D539" s="6"/>
      <c r="M539" s="6"/>
      <c r="N539" s="6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</row>
    <row r="540" spans="1:33" ht="18.75" customHeight="1">
      <c r="A540" s="8"/>
      <c r="B540" s="19"/>
      <c r="C540" s="19"/>
      <c r="D540" s="6"/>
      <c r="M540" s="6"/>
      <c r="N540" s="6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</row>
    <row r="541" spans="1:33" ht="18.75" customHeight="1">
      <c r="A541" s="8"/>
      <c r="B541" s="19"/>
      <c r="C541" s="19"/>
      <c r="D541" s="6"/>
      <c r="M541" s="6"/>
      <c r="N541" s="6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</row>
    <row r="542" spans="1:33" ht="18.75" customHeight="1">
      <c r="A542" s="8"/>
      <c r="B542" s="19"/>
      <c r="C542" s="19"/>
      <c r="D542" s="6"/>
      <c r="M542" s="6"/>
      <c r="N542" s="6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</row>
    <row r="543" spans="1:33" ht="18.75" customHeight="1">
      <c r="A543" s="8"/>
      <c r="B543" s="19"/>
      <c r="C543" s="19"/>
      <c r="D543" s="6"/>
      <c r="M543" s="6"/>
      <c r="N543" s="6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</row>
    <row r="544" spans="1:33" ht="18.75" customHeight="1">
      <c r="A544" s="8"/>
      <c r="B544" s="19"/>
      <c r="C544" s="19"/>
      <c r="D544" s="6"/>
      <c r="M544" s="6"/>
      <c r="N544" s="6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</row>
    <row r="545" spans="1:33" ht="18.75" customHeight="1">
      <c r="A545" s="8"/>
      <c r="B545" s="19"/>
      <c r="C545" s="19"/>
      <c r="D545" s="6"/>
      <c r="M545" s="6"/>
      <c r="N545" s="6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</row>
    <row r="546" spans="1:33" ht="18.75" customHeight="1">
      <c r="A546" s="8"/>
      <c r="B546" s="19"/>
      <c r="C546" s="19"/>
      <c r="D546" s="6"/>
      <c r="M546" s="6"/>
      <c r="N546" s="6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</row>
    <row r="547" spans="1:33" ht="18.75" customHeight="1">
      <c r="A547" s="8"/>
      <c r="B547" s="19"/>
      <c r="C547" s="19"/>
      <c r="D547" s="6"/>
      <c r="M547" s="6"/>
      <c r="N547" s="6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</row>
    <row r="548" spans="1:33" ht="18.75" customHeight="1">
      <c r="A548" s="8"/>
      <c r="B548" s="19"/>
      <c r="C548" s="19"/>
      <c r="D548" s="6"/>
      <c r="M548" s="6"/>
      <c r="N548" s="6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</row>
    <row r="549" spans="1:33" ht="18.75" customHeight="1">
      <c r="A549" s="8"/>
      <c r="B549" s="19"/>
      <c r="C549" s="19"/>
      <c r="D549" s="6"/>
      <c r="M549" s="6"/>
      <c r="N549" s="6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</row>
    <row r="550" spans="1:33" ht="18.75" customHeight="1">
      <c r="A550" s="8"/>
      <c r="B550" s="19"/>
      <c r="C550" s="19"/>
      <c r="D550" s="6"/>
      <c r="M550" s="6"/>
      <c r="N550" s="6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</row>
    <row r="551" spans="1:33" ht="18.75" customHeight="1">
      <c r="A551" s="8"/>
      <c r="B551" s="19"/>
      <c r="C551" s="19"/>
      <c r="D551" s="6"/>
      <c r="M551" s="6"/>
      <c r="N551" s="6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</row>
    <row r="552" spans="1:33" ht="18.75" customHeight="1">
      <c r="A552" s="8"/>
      <c r="B552" s="19"/>
      <c r="C552" s="19"/>
      <c r="D552" s="6"/>
      <c r="M552" s="6"/>
      <c r="N552" s="6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</row>
    <row r="553" spans="1:33" ht="18.75" customHeight="1">
      <c r="A553" s="8"/>
      <c r="B553" s="19"/>
      <c r="C553" s="19"/>
      <c r="D553" s="6"/>
      <c r="M553" s="6"/>
      <c r="N553" s="6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</row>
    <row r="554" spans="1:33" ht="18.75" customHeight="1">
      <c r="A554" s="8"/>
      <c r="B554" s="19"/>
      <c r="C554" s="19"/>
      <c r="D554" s="6"/>
      <c r="M554" s="6"/>
      <c r="N554" s="6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</row>
    <row r="555" spans="1:33" ht="18.75" customHeight="1">
      <c r="A555" s="8"/>
      <c r="B555" s="19"/>
      <c r="C555" s="19"/>
      <c r="D555" s="6"/>
      <c r="M555" s="6"/>
      <c r="N555" s="6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</row>
    <row r="556" spans="1:33" ht="18.75" customHeight="1">
      <c r="A556" s="8"/>
      <c r="B556" s="19"/>
      <c r="C556" s="19"/>
      <c r="D556" s="6"/>
      <c r="M556" s="6"/>
      <c r="N556" s="6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</row>
    <row r="557" spans="1:33" ht="18.75" customHeight="1">
      <c r="A557" s="8"/>
      <c r="B557" s="19"/>
      <c r="C557" s="19"/>
      <c r="D557" s="6"/>
      <c r="M557" s="6"/>
      <c r="N557" s="6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</row>
    <row r="558" spans="1:33" ht="18.75" customHeight="1">
      <c r="A558" s="8"/>
      <c r="B558" s="19"/>
      <c r="C558" s="19"/>
      <c r="D558" s="6"/>
      <c r="M558" s="6"/>
      <c r="N558" s="6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</row>
    <row r="559" spans="1:33" ht="18.75" customHeight="1">
      <c r="A559" s="8"/>
      <c r="B559" s="19"/>
      <c r="C559" s="19"/>
      <c r="D559" s="6"/>
      <c r="M559" s="6"/>
      <c r="N559" s="6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</row>
    <row r="560" spans="1:33" ht="18.75" customHeight="1">
      <c r="A560" s="8"/>
      <c r="B560" s="19"/>
      <c r="C560" s="19"/>
      <c r="D560" s="6"/>
      <c r="M560" s="6"/>
      <c r="N560" s="6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</row>
    <row r="561" spans="1:33" ht="18.75" customHeight="1">
      <c r="A561" s="8"/>
      <c r="B561" s="19"/>
      <c r="C561" s="19"/>
      <c r="D561" s="6"/>
      <c r="M561" s="6"/>
      <c r="N561" s="6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</row>
    <row r="562" spans="1:33" ht="18.75" customHeight="1">
      <c r="A562" s="8"/>
      <c r="B562" s="19"/>
      <c r="C562" s="19"/>
      <c r="D562" s="6"/>
      <c r="M562" s="6"/>
      <c r="N562" s="6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</row>
    <row r="563" spans="1:33" ht="18.75" customHeight="1">
      <c r="A563" s="8"/>
      <c r="B563" s="19"/>
      <c r="C563" s="19"/>
      <c r="D563" s="6"/>
      <c r="M563" s="6"/>
      <c r="N563" s="6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</row>
    <row r="564" spans="1:33" ht="18.75" customHeight="1">
      <c r="A564" s="8"/>
      <c r="B564" s="19"/>
      <c r="C564" s="19"/>
      <c r="D564" s="6"/>
      <c r="M564" s="6"/>
      <c r="N564" s="6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</row>
    <row r="565" spans="1:33" ht="18.75" customHeight="1">
      <c r="A565" s="8"/>
      <c r="B565" s="19"/>
      <c r="C565" s="19"/>
      <c r="D565" s="6"/>
      <c r="M565" s="6"/>
      <c r="N565" s="6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</row>
    <row r="566" spans="1:33" ht="18.75" customHeight="1">
      <c r="A566" s="8"/>
      <c r="B566" s="19"/>
      <c r="C566" s="19"/>
      <c r="D566" s="6"/>
      <c r="M566" s="6"/>
      <c r="N566" s="6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</row>
    <row r="567" spans="1:33" ht="18.75" customHeight="1">
      <c r="A567" s="8"/>
      <c r="B567" s="19"/>
      <c r="C567" s="19"/>
      <c r="D567" s="6"/>
      <c r="M567" s="6"/>
      <c r="N567" s="6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</row>
    <row r="568" spans="1:33" ht="18.75" customHeight="1">
      <c r="A568" s="8"/>
      <c r="B568" s="19"/>
      <c r="C568" s="19"/>
      <c r="D568" s="6"/>
      <c r="M568" s="6"/>
      <c r="N568" s="6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</row>
    <row r="569" spans="1:33" ht="18.75" customHeight="1">
      <c r="A569" s="8"/>
      <c r="B569" s="19"/>
      <c r="C569" s="19"/>
      <c r="D569" s="6"/>
      <c r="M569" s="6"/>
      <c r="N569" s="6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</row>
    <row r="570" spans="1:33" ht="18.75" customHeight="1">
      <c r="A570" s="8"/>
      <c r="B570" s="19"/>
      <c r="C570" s="19"/>
      <c r="D570" s="6"/>
      <c r="M570" s="6"/>
      <c r="N570" s="6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</row>
    <row r="571" spans="1:33" ht="18.75" customHeight="1">
      <c r="A571" s="8"/>
      <c r="B571" s="19"/>
      <c r="C571" s="19"/>
      <c r="D571" s="6"/>
      <c r="M571" s="6"/>
      <c r="N571" s="6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</row>
    <row r="572" spans="1:33" ht="18.75" customHeight="1">
      <c r="A572" s="8"/>
      <c r="B572" s="19"/>
      <c r="C572" s="19"/>
      <c r="D572" s="6"/>
      <c r="M572" s="6"/>
      <c r="N572" s="6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</row>
    <row r="573" spans="1:33" ht="18.75" customHeight="1">
      <c r="A573" s="8"/>
      <c r="B573" s="19"/>
      <c r="C573" s="19"/>
      <c r="D573" s="6"/>
      <c r="M573" s="6"/>
      <c r="N573" s="6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</row>
    <row r="574" spans="1:33" ht="18.75" customHeight="1">
      <c r="A574" s="8"/>
      <c r="B574" s="19"/>
      <c r="C574" s="19"/>
      <c r="D574" s="6"/>
      <c r="M574" s="6"/>
      <c r="N574" s="6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</row>
    <row r="575" spans="1:33" ht="18.75" customHeight="1">
      <c r="A575" s="8"/>
      <c r="B575" s="19"/>
      <c r="C575" s="19"/>
      <c r="D575" s="6"/>
      <c r="M575" s="6"/>
      <c r="N575" s="6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</row>
    <row r="576" spans="1:33" ht="18.75" customHeight="1">
      <c r="A576" s="8"/>
      <c r="B576" s="19"/>
      <c r="C576" s="19"/>
      <c r="D576" s="6"/>
      <c r="M576" s="6"/>
      <c r="N576" s="6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</row>
    <row r="577" spans="1:33" ht="18.75" customHeight="1">
      <c r="A577" s="8"/>
      <c r="B577" s="19"/>
      <c r="C577" s="19"/>
      <c r="D577" s="6"/>
      <c r="M577" s="6"/>
      <c r="N577" s="6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</row>
    <row r="578" spans="1:33" ht="18.75" customHeight="1">
      <c r="A578" s="8"/>
      <c r="B578" s="19"/>
      <c r="C578" s="19"/>
      <c r="D578" s="6"/>
      <c r="M578" s="6"/>
      <c r="N578" s="6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</row>
    <row r="579" spans="1:33" ht="18.75" customHeight="1">
      <c r="A579" s="8"/>
      <c r="B579" s="19"/>
      <c r="C579" s="19"/>
      <c r="D579" s="6"/>
      <c r="M579" s="6"/>
      <c r="N579" s="6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</row>
    <row r="580" spans="1:33" ht="18.75" customHeight="1">
      <c r="A580" s="8"/>
      <c r="B580" s="19"/>
      <c r="C580" s="19"/>
      <c r="D580" s="6"/>
      <c r="M580" s="6"/>
      <c r="N580" s="6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</row>
    <row r="581" spans="1:33" ht="18.75" customHeight="1">
      <c r="A581" s="8"/>
      <c r="B581" s="19"/>
      <c r="C581" s="19"/>
      <c r="D581" s="6"/>
      <c r="M581" s="6"/>
      <c r="N581" s="6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</row>
    <row r="582" spans="1:33" ht="18.75" customHeight="1">
      <c r="A582" s="8"/>
      <c r="B582" s="19"/>
      <c r="C582" s="19"/>
      <c r="D582" s="6"/>
      <c r="M582" s="6"/>
      <c r="N582" s="6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</row>
    <row r="583" spans="1:33" ht="18.75" customHeight="1">
      <c r="A583" s="8"/>
      <c r="B583" s="19"/>
      <c r="C583" s="19"/>
      <c r="D583" s="6"/>
      <c r="M583" s="6"/>
      <c r="N583" s="6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</row>
    <row r="584" spans="1:33" ht="18.75" customHeight="1">
      <c r="A584" s="8"/>
      <c r="B584" s="19"/>
      <c r="C584" s="19"/>
      <c r="D584" s="6"/>
      <c r="M584" s="6"/>
      <c r="N584" s="6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</row>
    <row r="585" spans="1:33" ht="18.75" customHeight="1">
      <c r="A585" s="8"/>
      <c r="B585" s="19"/>
      <c r="C585" s="19"/>
      <c r="D585" s="6"/>
      <c r="M585" s="6"/>
      <c r="N585" s="6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</row>
    <row r="586" spans="1:33" ht="18.75" customHeight="1">
      <c r="A586" s="8"/>
      <c r="B586" s="19"/>
      <c r="C586" s="19"/>
      <c r="D586" s="6"/>
      <c r="M586" s="6"/>
      <c r="N586" s="6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</row>
    <row r="587" spans="1:33" ht="18.75" customHeight="1">
      <c r="A587" s="8"/>
      <c r="B587" s="19"/>
      <c r="C587" s="19"/>
      <c r="D587" s="6"/>
      <c r="M587" s="6"/>
      <c r="N587" s="6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</row>
    <row r="588" spans="1:33" ht="18.75" customHeight="1">
      <c r="A588" s="8"/>
      <c r="B588" s="19"/>
      <c r="C588" s="19"/>
      <c r="D588" s="6"/>
      <c r="M588" s="6"/>
      <c r="N588" s="6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</row>
    <row r="589" spans="1:33" ht="18.75" customHeight="1">
      <c r="A589" s="8"/>
      <c r="B589" s="19"/>
      <c r="C589" s="19"/>
      <c r="D589" s="6"/>
      <c r="M589" s="6"/>
      <c r="N589" s="6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</row>
    <row r="590" spans="1:33" ht="18.75" customHeight="1">
      <c r="A590" s="8"/>
      <c r="B590" s="19"/>
      <c r="C590" s="19"/>
      <c r="D590" s="6"/>
      <c r="M590" s="6"/>
      <c r="N590" s="6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</row>
    <row r="591" spans="1:33" ht="18.75" customHeight="1">
      <c r="A591" s="8"/>
      <c r="B591" s="19"/>
      <c r="C591" s="19"/>
      <c r="D591" s="6"/>
      <c r="M591" s="6"/>
      <c r="N591" s="6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</row>
    <row r="592" spans="1:33" ht="18.75" customHeight="1">
      <c r="A592" s="8"/>
      <c r="B592" s="19"/>
      <c r="C592" s="19"/>
      <c r="D592" s="6"/>
      <c r="M592" s="6"/>
      <c r="N592" s="6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</row>
    <row r="593" spans="1:33" ht="18.75" customHeight="1">
      <c r="A593" s="8"/>
      <c r="B593" s="19"/>
      <c r="C593" s="19"/>
      <c r="D593" s="6"/>
      <c r="M593" s="6"/>
      <c r="N593" s="6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</row>
    <row r="594" spans="1:33" ht="18.75" customHeight="1">
      <c r="A594" s="8"/>
      <c r="B594" s="19"/>
      <c r="C594" s="19"/>
      <c r="D594" s="6"/>
      <c r="M594" s="6"/>
      <c r="N594" s="6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</row>
    <row r="595" spans="1:33" ht="18.75" customHeight="1">
      <c r="A595" s="8"/>
      <c r="B595" s="19"/>
      <c r="C595" s="19"/>
      <c r="D595" s="6"/>
      <c r="M595" s="6"/>
      <c r="N595" s="6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</row>
    <row r="596" spans="1:33" ht="18.75" customHeight="1">
      <c r="A596" s="8"/>
      <c r="B596" s="19"/>
      <c r="C596" s="19"/>
      <c r="D596" s="6"/>
      <c r="M596" s="6"/>
      <c r="N596" s="6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</row>
    <row r="597" spans="1:33" ht="18.75" customHeight="1">
      <c r="A597" s="8"/>
      <c r="B597" s="19"/>
      <c r="C597" s="19"/>
      <c r="D597" s="6"/>
      <c r="M597" s="6"/>
      <c r="N597" s="6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</row>
    <row r="598" spans="1:33" ht="18.75" customHeight="1">
      <c r="A598" s="8"/>
      <c r="B598" s="19"/>
      <c r="C598" s="19"/>
      <c r="D598" s="6"/>
      <c r="M598" s="6"/>
      <c r="N598" s="6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</row>
    <row r="599" spans="1:33" ht="18.75" customHeight="1">
      <c r="A599" s="8"/>
      <c r="B599" s="19"/>
      <c r="C599" s="19"/>
      <c r="D599" s="6"/>
      <c r="M599" s="6"/>
      <c r="N599" s="6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</row>
    <row r="600" spans="1:33" ht="18.75" customHeight="1">
      <c r="A600" s="8"/>
      <c r="B600" s="19"/>
      <c r="C600" s="19"/>
      <c r="D600" s="6"/>
      <c r="M600" s="6"/>
      <c r="N600" s="6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</row>
    <row r="601" spans="1:33" ht="18.75" customHeight="1">
      <c r="A601" s="8"/>
      <c r="B601" s="19"/>
      <c r="C601" s="19"/>
      <c r="D601" s="6"/>
      <c r="M601" s="6"/>
      <c r="N601" s="6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</row>
    <row r="602" spans="1:33" ht="18.75" customHeight="1">
      <c r="A602" s="8"/>
      <c r="B602" s="19"/>
      <c r="C602" s="19"/>
      <c r="D602" s="6"/>
      <c r="M602" s="6"/>
      <c r="N602" s="6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</row>
    <row r="603" spans="1:33" ht="18.75" customHeight="1">
      <c r="A603" s="8"/>
      <c r="B603" s="19"/>
      <c r="C603" s="19"/>
      <c r="D603" s="6"/>
      <c r="M603" s="6"/>
      <c r="N603" s="6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</row>
    <row r="604" spans="1:33" ht="18.75" customHeight="1">
      <c r="A604" s="8"/>
      <c r="B604" s="19"/>
      <c r="C604" s="19"/>
      <c r="D604" s="6"/>
      <c r="M604" s="6"/>
      <c r="N604" s="6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</row>
    <row r="605" spans="1:33" ht="18.75" customHeight="1">
      <c r="A605" s="8"/>
      <c r="B605" s="19"/>
      <c r="C605" s="19"/>
      <c r="D605" s="6"/>
      <c r="M605" s="6"/>
      <c r="N605" s="6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</row>
    <row r="606" spans="1:33" ht="18.75" customHeight="1">
      <c r="A606" s="8"/>
      <c r="B606" s="19"/>
      <c r="C606" s="19"/>
      <c r="D606" s="6"/>
      <c r="M606" s="6"/>
      <c r="N606" s="6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</row>
    <row r="607" spans="1:33" ht="18.75" customHeight="1">
      <c r="A607" s="8"/>
      <c r="B607" s="19"/>
      <c r="C607" s="19"/>
      <c r="D607" s="6"/>
      <c r="M607" s="6"/>
      <c r="N607" s="6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</row>
    <row r="608" spans="1:33" ht="18.75" customHeight="1">
      <c r="A608" s="8"/>
      <c r="B608" s="19"/>
      <c r="C608" s="19"/>
      <c r="D608" s="6"/>
      <c r="M608" s="6"/>
      <c r="N608" s="6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</row>
    <row r="609" spans="1:33" ht="18.75" customHeight="1">
      <c r="A609" s="8"/>
      <c r="B609" s="19"/>
      <c r="C609" s="19"/>
      <c r="D609" s="6"/>
      <c r="M609" s="6"/>
      <c r="N609" s="6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</row>
    <row r="610" spans="1:33" ht="18.75" customHeight="1">
      <c r="A610" s="8"/>
      <c r="B610" s="19"/>
      <c r="C610" s="19"/>
      <c r="D610" s="6"/>
      <c r="M610" s="6"/>
      <c r="N610" s="6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</row>
    <row r="611" spans="1:33" ht="18.75" customHeight="1">
      <c r="A611" s="8"/>
      <c r="B611" s="19"/>
      <c r="C611" s="19"/>
      <c r="D611" s="6"/>
      <c r="M611" s="6"/>
      <c r="N611" s="6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</row>
    <row r="612" spans="1:33" ht="18.75" customHeight="1">
      <c r="A612" s="8"/>
      <c r="B612" s="19"/>
      <c r="C612" s="19"/>
      <c r="D612" s="6"/>
      <c r="M612" s="6"/>
      <c r="N612" s="6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</row>
    <row r="613" spans="1:33" ht="18.75" customHeight="1">
      <c r="A613" s="8"/>
      <c r="B613" s="19"/>
      <c r="C613" s="19"/>
      <c r="D613" s="6"/>
      <c r="M613" s="6"/>
      <c r="N613" s="6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</row>
    <row r="614" spans="1:33" ht="18.75" customHeight="1">
      <c r="A614" s="8"/>
      <c r="B614" s="19"/>
      <c r="C614" s="19"/>
      <c r="D614" s="6"/>
      <c r="M614" s="6"/>
      <c r="N614" s="6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</row>
    <row r="615" spans="1:33" ht="18.75" customHeight="1">
      <c r="A615" s="8"/>
      <c r="B615" s="19"/>
      <c r="C615" s="19"/>
      <c r="D615" s="6"/>
      <c r="M615" s="6"/>
      <c r="N615" s="6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</row>
    <row r="616" spans="1:33" ht="18.75" customHeight="1">
      <c r="A616" s="8"/>
      <c r="B616" s="19"/>
      <c r="C616" s="19"/>
      <c r="D616" s="6"/>
      <c r="M616" s="6"/>
      <c r="N616" s="6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</row>
    <row r="617" spans="1:33" ht="18.75" customHeight="1">
      <c r="A617" s="8"/>
      <c r="B617" s="19"/>
      <c r="C617" s="19"/>
      <c r="D617" s="6"/>
      <c r="M617" s="6"/>
      <c r="N617" s="6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</row>
    <row r="618" spans="1:33" ht="18.75" customHeight="1">
      <c r="A618" s="8"/>
      <c r="B618" s="19"/>
      <c r="C618" s="19"/>
      <c r="D618" s="6"/>
      <c r="M618" s="6"/>
      <c r="N618" s="6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</row>
    <row r="619" spans="1:33" ht="18.75" customHeight="1">
      <c r="A619" s="8"/>
      <c r="B619" s="19"/>
      <c r="C619" s="19"/>
      <c r="D619" s="6"/>
      <c r="M619" s="6"/>
      <c r="N619" s="6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</row>
    <row r="620" spans="1:33" ht="18.75" customHeight="1">
      <c r="A620" s="8"/>
      <c r="B620" s="19"/>
      <c r="C620" s="19"/>
      <c r="D620" s="6"/>
      <c r="M620" s="6"/>
      <c r="N620" s="6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</row>
    <row r="621" spans="1:33" ht="18.75" customHeight="1">
      <c r="A621" s="8"/>
      <c r="B621" s="19"/>
      <c r="C621" s="19"/>
      <c r="D621" s="6"/>
      <c r="M621" s="6"/>
      <c r="N621" s="6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</row>
    <row r="622" spans="1:33" ht="18.75" customHeight="1">
      <c r="A622" s="8"/>
      <c r="B622" s="19"/>
      <c r="C622" s="19"/>
      <c r="D622" s="6"/>
      <c r="M622" s="6"/>
      <c r="N622" s="6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</row>
    <row r="623" spans="1:33" ht="18.75" customHeight="1">
      <c r="A623" s="8"/>
      <c r="B623" s="19"/>
      <c r="C623" s="19"/>
      <c r="D623" s="6"/>
      <c r="M623" s="6"/>
      <c r="N623" s="6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</row>
    <row r="624" spans="1:33" ht="18.75" customHeight="1">
      <c r="A624" s="8"/>
      <c r="B624" s="19"/>
      <c r="C624" s="19"/>
      <c r="D624" s="6"/>
      <c r="M624" s="6"/>
      <c r="N624" s="6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</row>
    <row r="625" spans="1:33" ht="18.75" customHeight="1">
      <c r="A625" s="8"/>
      <c r="B625" s="19"/>
      <c r="C625" s="19"/>
      <c r="D625" s="6"/>
      <c r="M625" s="6"/>
      <c r="N625" s="6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</row>
    <row r="626" spans="1:33" ht="18.75" customHeight="1">
      <c r="A626" s="8"/>
      <c r="B626" s="19"/>
      <c r="C626" s="19"/>
      <c r="D626" s="6"/>
      <c r="M626" s="6"/>
      <c r="N626" s="6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</row>
    <row r="627" spans="1:33" ht="18.75" customHeight="1">
      <c r="A627" s="8"/>
      <c r="B627" s="19"/>
      <c r="C627" s="19"/>
      <c r="D627" s="6"/>
      <c r="M627" s="6"/>
      <c r="N627" s="6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</row>
    <row r="628" spans="1:33" ht="18.75" customHeight="1">
      <c r="A628" s="8"/>
      <c r="B628" s="19"/>
      <c r="C628" s="19"/>
      <c r="D628" s="6"/>
      <c r="M628" s="6"/>
      <c r="N628" s="6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</row>
    <row r="629" spans="1:33" ht="18.75" customHeight="1">
      <c r="A629" s="8"/>
      <c r="B629" s="19"/>
      <c r="C629" s="19"/>
      <c r="D629" s="6"/>
      <c r="M629" s="6"/>
      <c r="N629" s="6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</row>
    <row r="630" spans="1:33" ht="18.75" customHeight="1">
      <c r="A630" s="8"/>
      <c r="B630" s="19"/>
      <c r="C630" s="19"/>
      <c r="D630" s="6"/>
      <c r="M630" s="6"/>
      <c r="N630" s="6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</row>
    <row r="631" spans="1:33" ht="18.75" customHeight="1">
      <c r="A631" s="8"/>
      <c r="B631" s="19"/>
      <c r="C631" s="19"/>
      <c r="D631" s="6"/>
      <c r="M631" s="6"/>
      <c r="N631" s="6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</row>
    <row r="632" spans="1:33" ht="18.75" customHeight="1">
      <c r="A632" s="8"/>
      <c r="B632" s="19"/>
      <c r="C632" s="19"/>
      <c r="D632" s="6"/>
      <c r="M632" s="6"/>
      <c r="N632" s="6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</row>
    <row r="633" spans="1:33" ht="18.75" customHeight="1">
      <c r="A633" s="8"/>
      <c r="B633" s="19"/>
      <c r="C633" s="19"/>
      <c r="D633" s="6"/>
      <c r="M633" s="6"/>
      <c r="N633" s="6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</row>
    <row r="634" spans="1:33" ht="18.75" customHeight="1">
      <c r="A634" s="8"/>
      <c r="B634" s="19"/>
      <c r="C634" s="19"/>
      <c r="D634" s="6"/>
      <c r="M634" s="6"/>
      <c r="N634" s="6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</row>
    <row r="635" spans="1:33" ht="18.75" customHeight="1">
      <c r="A635" s="8"/>
      <c r="B635" s="19"/>
      <c r="C635" s="19"/>
      <c r="D635" s="6"/>
      <c r="M635" s="6"/>
      <c r="N635" s="6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</row>
    <row r="636" spans="1:33" ht="18.75" customHeight="1">
      <c r="A636" s="8"/>
      <c r="B636" s="19"/>
      <c r="C636" s="19"/>
      <c r="D636" s="6"/>
      <c r="M636" s="6"/>
      <c r="N636" s="6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</row>
    <row r="637" spans="1:33" ht="18.75" customHeight="1">
      <c r="A637" s="8"/>
      <c r="B637" s="19"/>
      <c r="C637" s="19"/>
      <c r="D637" s="6"/>
      <c r="M637" s="6"/>
      <c r="N637" s="6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</row>
    <row r="638" spans="1:33" ht="18.75" customHeight="1">
      <c r="A638" s="8"/>
      <c r="B638" s="19"/>
      <c r="C638" s="19"/>
      <c r="D638" s="6"/>
      <c r="M638" s="6"/>
      <c r="N638" s="6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</row>
    <row r="639" spans="1:33" ht="18.75" customHeight="1">
      <c r="A639" s="8"/>
      <c r="B639" s="19"/>
      <c r="C639" s="19"/>
      <c r="D639" s="6"/>
      <c r="M639" s="6"/>
      <c r="N639" s="6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</row>
    <row r="640" spans="1:33" ht="18.75" customHeight="1">
      <c r="A640" s="8"/>
      <c r="B640" s="19"/>
      <c r="C640" s="19"/>
      <c r="D640" s="6"/>
      <c r="M640" s="6"/>
      <c r="N640" s="6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</row>
    <row r="641" spans="1:33" ht="18.75" customHeight="1">
      <c r="A641" s="8"/>
      <c r="B641" s="19"/>
      <c r="C641" s="19"/>
      <c r="D641" s="6"/>
      <c r="M641" s="6"/>
      <c r="N641" s="6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</row>
    <row r="642" spans="1:33" ht="18.75" customHeight="1">
      <c r="A642" s="8"/>
      <c r="B642" s="19"/>
      <c r="C642" s="19"/>
      <c r="D642" s="6"/>
      <c r="M642" s="6"/>
      <c r="N642" s="6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</row>
    <row r="643" spans="1:33" ht="18.75" customHeight="1">
      <c r="A643" s="8"/>
      <c r="B643" s="19"/>
      <c r="C643" s="19"/>
      <c r="D643" s="6"/>
      <c r="M643" s="6"/>
      <c r="N643" s="6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</row>
    <row r="644" spans="1:33" ht="18.75" customHeight="1">
      <c r="A644" s="8"/>
      <c r="B644" s="19"/>
      <c r="C644" s="19"/>
      <c r="D644" s="6"/>
      <c r="M644" s="6"/>
      <c r="N644" s="6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</row>
    <row r="645" spans="1:33" ht="18.75" customHeight="1">
      <c r="A645" s="8"/>
      <c r="B645" s="19"/>
      <c r="C645" s="19"/>
      <c r="D645" s="6"/>
      <c r="M645" s="6"/>
      <c r="N645" s="6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</row>
    <row r="646" spans="1:33" ht="18.75" customHeight="1">
      <c r="A646" s="8"/>
      <c r="B646" s="19"/>
      <c r="C646" s="19"/>
      <c r="D646" s="6"/>
      <c r="M646" s="6"/>
      <c r="N646" s="6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</row>
    <row r="647" spans="1:33" ht="18.75" customHeight="1">
      <c r="A647" s="8"/>
      <c r="B647" s="19"/>
      <c r="C647" s="19"/>
      <c r="D647" s="6"/>
      <c r="M647" s="6"/>
      <c r="N647" s="6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</row>
    <row r="648" spans="1:33" ht="18.75" customHeight="1">
      <c r="A648" s="8"/>
      <c r="B648" s="19"/>
      <c r="C648" s="19"/>
      <c r="D648" s="6"/>
      <c r="M648" s="6"/>
      <c r="N648" s="6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</row>
    <row r="649" spans="1:33" ht="18.75" customHeight="1">
      <c r="A649" s="8"/>
      <c r="B649" s="19"/>
      <c r="C649" s="19"/>
      <c r="D649" s="6"/>
      <c r="M649" s="6"/>
      <c r="N649" s="6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</row>
    <row r="650" spans="1:33" ht="18.75" customHeight="1">
      <c r="A650" s="8"/>
      <c r="B650" s="19"/>
      <c r="C650" s="19"/>
      <c r="D650" s="6"/>
      <c r="M650" s="6"/>
      <c r="N650" s="6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</row>
    <row r="651" spans="1:33" ht="18.75" customHeight="1">
      <c r="A651" s="8"/>
      <c r="B651" s="19"/>
      <c r="C651" s="19"/>
      <c r="D651" s="6"/>
      <c r="M651" s="6"/>
      <c r="N651" s="6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</row>
    <row r="652" spans="1:33" ht="18.75" customHeight="1">
      <c r="A652" s="8"/>
      <c r="B652" s="19"/>
      <c r="C652" s="19"/>
      <c r="D652" s="6"/>
      <c r="M652" s="6"/>
      <c r="N652" s="6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</row>
    <row r="653" spans="1:33" ht="18.75" customHeight="1">
      <c r="A653" s="8"/>
      <c r="B653" s="19"/>
      <c r="C653" s="19"/>
      <c r="D653" s="6"/>
      <c r="M653" s="6"/>
      <c r="N653" s="6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</row>
    <row r="654" spans="1:33" ht="18.75" customHeight="1">
      <c r="A654" s="8"/>
      <c r="B654" s="19"/>
      <c r="C654" s="19"/>
      <c r="D654" s="6"/>
      <c r="M654" s="6"/>
      <c r="N654" s="6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</row>
    <row r="655" spans="1:33" ht="18.75" customHeight="1">
      <c r="A655" s="8"/>
      <c r="B655" s="19"/>
      <c r="C655" s="19"/>
      <c r="D655" s="6"/>
      <c r="M655" s="6"/>
      <c r="N655" s="6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</row>
    <row r="656" spans="1:33" ht="18.75" customHeight="1">
      <c r="A656" s="8"/>
      <c r="B656" s="19"/>
      <c r="C656" s="19"/>
      <c r="D656" s="6"/>
      <c r="M656" s="6"/>
      <c r="N656" s="6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</row>
    <row r="657" spans="1:33" ht="18.75" customHeight="1">
      <c r="A657" s="8"/>
      <c r="B657" s="19"/>
      <c r="C657" s="19"/>
      <c r="D657" s="6"/>
      <c r="M657" s="6"/>
      <c r="N657" s="6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</row>
    <row r="658" spans="1:33" ht="18.75" customHeight="1">
      <c r="A658" s="8"/>
      <c r="B658" s="19"/>
      <c r="C658" s="19"/>
      <c r="D658" s="6"/>
      <c r="M658" s="6"/>
      <c r="N658" s="6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</row>
    <row r="659" spans="1:33" ht="18.75" customHeight="1">
      <c r="A659" s="8"/>
      <c r="B659" s="19"/>
      <c r="C659" s="19"/>
      <c r="D659" s="6"/>
      <c r="M659" s="6"/>
      <c r="N659" s="6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</row>
    <row r="660" spans="1:33" ht="18.75" customHeight="1">
      <c r="A660" s="8"/>
      <c r="B660" s="19"/>
      <c r="C660" s="19"/>
      <c r="D660" s="6"/>
      <c r="M660" s="6"/>
      <c r="N660" s="6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</row>
    <row r="661" spans="1:33" ht="18.75" customHeight="1">
      <c r="A661" s="8"/>
      <c r="B661" s="19"/>
      <c r="C661" s="19"/>
      <c r="D661" s="6"/>
      <c r="M661" s="6"/>
      <c r="N661" s="6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</row>
    <row r="662" spans="1:33" ht="18.75" customHeight="1">
      <c r="A662" s="8"/>
      <c r="B662" s="19"/>
      <c r="C662" s="19"/>
      <c r="D662" s="6"/>
      <c r="M662" s="6"/>
      <c r="N662" s="6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</row>
    <row r="663" spans="1:33" ht="18.75" customHeight="1">
      <c r="A663" s="8"/>
      <c r="B663" s="19"/>
      <c r="C663" s="19"/>
      <c r="D663" s="6"/>
      <c r="M663" s="6"/>
      <c r="N663" s="6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</row>
    <row r="664" spans="1:33" ht="18.75" customHeight="1">
      <c r="A664" s="8"/>
      <c r="B664" s="19"/>
      <c r="C664" s="19"/>
      <c r="D664" s="6"/>
      <c r="M664" s="6"/>
      <c r="N664" s="6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</row>
    <row r="665" spans="1:33" ht="18.75" customHeight="1">
      <c r="A665" s="8"/>
      <c r="B665" s="19"/>
      <c r="C665" s="19"/>
      <c r="D665" s="6"/>
      <c r="M665" s="6"/>
      <c r="N665" s="6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</row>
    <row r="666" spans="1:33" ht="18.75" customHeight="1">
      <c r="A666" s="8"/>
      <c r="B666" s="19"/>
      <c r="C666" s="19"/>
      <c r="D666" s="6"/>
      <c r="M666" s="6"/>
      <c r="N666" s="6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</row>
    <row r="667" spans="1:33" ht="18.75" customHeight="1">
      <c r="A667" s="8"/>
      <c r="B667" s="19"/>
      <c r="C667" s="19"/>
      <c r="D667" s="6"/>
      <c r="M667" s="6"/>
      <c r="N667" s="6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</row>
    <row r="668" spans="1:33" ht="18.75" customHeight="1">
      <c r="A668" s="8"/>
      <c r="B668" s="19"/>
      <c r="C668" s="19"/>
      <c r="D668" s="6"/>
      <c r="M668" s="6"/>
      <c r="N668" s="6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</row>
    <row r="669" spans="1:33" ht="18.75" customHeight="1">
      <c r="A669" s="8"/>
      <c r="B669" s="19"/>
      <c r="C669" s="19"/>
      <c r="D669" s="6"/>
      <c r="M669" s="6"/>
      <c r="N669" s="6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</row>
    <row r="670" spans="1:33" ht="18.75" customHeight="1">
      <c r="A670" s="8"/>
      <c r="B670" s="19"/>
      <c r="C670" s="19"/>
      <c r="D670" s="6"/>
      <c r="M670" s="6"/>
      <c r="N670" s="6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</row>
    <row r="671" spans="1:33" ht="18.75" customHeight="1">
      <c r="A671" s="8"/>
      <c r="B671" s="19"/>
      <c r="C671" s="19"/>
      <c r="D671" s="6"/>
      <c r="M671" s="6"/>
      <c r="N671" s="6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</row>
    <row r="672" spans="1:33" ht="18.75" customHeight="1">
      <c r="A672" s="8"/>
      <c r="B672" s="19"/>
      <c r="C672" s="19"/>
      <c r="D672" s="6"/>
      <c r="M672" s="6"/>
      <c r="N672" s="6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</row>
    <row r="673" spans="1:33" ht="18.75" customHeight="1">
      <c r="A673" s="8"/>
      <c r="B673" s="19"/>
      <c r="C673" s="19"/>
      <c r="D673" s="6"/>
      <c r="M673" s="6"/>
      <c r="N673" s="6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</row>
    <row r="674" spans="1:33" ht="18.75" customHeight="1">
      <c r="A674" s="8"/>
      <c r="B674" s="19"/>
      <c r="C674" s="19"/>
      <c r="D674" s="6"/>
      <c r="M674" s="6"/>
      <c r="N674" s="6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</row>
    <row r="675" spans="1:33" ht="18.75" customHeight="1">
      <c r="A675" s="8"/>
      <c r="B675" s="19"/>
      <c r="C675" s="19"/>
      <c r="D675" s="6"/>
      <c r="M675" s="6"/>
      <c r="N675" s="6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</row>
    <row r="676" spans="1:33" ht="18.75" customHeight="1">
      <c r="A676" s="8"/>
      <c r="B676" s="19"/>
      <c r="C676" s="19"/>
      <c r="D676" s="6"/>
      <c r="M676" s="6"/>
      <c r="N676" s="6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</row>
    <row r="677" spans="1:33" ht="18.75" customHeight="1">
      <c r="A677" s="8"/>
      <c r="B677" s="19"/>
      <c r="C677" s="19"/>
      <c r="D677" s="6"/>
      <c r="M677" s="6"/>
      <c r="N677" s="6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</row>
    <row r="678" spans="1:33" ht="18.75" customHeight="1">
      <c r="A678" s="8"/>
      <c r="B678" s="19"/>
      <c r="C678" s="19"/>
      <c r="D678" s="6"/>
      <c r="M678" s="6"/>
      <c r="N678" s="6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</row>
    <row r="679" spans="1:33" ht="18.75" customHeight="1">
      <c r="A679" s="8"/>
      <c r="B679" s="19"/>
      <c r="C679" s="19"/>
      <c r="D679" s="6"/>
      <c r="M679" s="6"/>
      <c r="N679" s="6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</row>
    <row r="680" spans="1:33" ht="18.75" customHeight="1">
      <c r="A680" s="8"/>
      <c r="B680" s="19"/>
      <c r="C680" s="19"/>
      <c r="D680" s="6"/>
      <c r="M680" s="6"/>
      <c r="N680" s="6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</row>
    <row r="681" spans="1:33" ht="18.75" customHeight="1">
      <c r="A681" s="8"/>
      <c r="B681" s="19"/>
      <c r="C681" s="19"/>
      <c r="D681" s="6"/>
      <c r="M681" s="6"/>
      <c r="N681" s="6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</row>
    <row r="682" spans="1:33" ht="18.75" customHeight="1">
      <c r="A682" s="8"/>
      <c r="B682" s="19"/>
      <c r="C682" s="19"/>
      <c r="D682" s="6"/>
      <c r="M682" s="6"/>
      <c r="N682" s="6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</row>
    <row r="683" spans="1:33" ht="18.75" customHeight="1">
      <c r="A683" s="8"/>
      <c r="B683" s="19"/>
      <c r="C683" s="19"/>
      <c r="D683" s="6"/>
      <c r="M683" s="6"/>
      <c r="N683" s="6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</row>
    <row r="684" spans="1:33" ht="18.75" customHeight="1">
      <c r="A684" s="8"/>
      <c r="B684" s="19"/>
      <c r="C684" s="19"/>
      <c r="D684" s="6"/>
      <c r="M684" s="6"/>
      <c r="N684" s="6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</row>
    <row r="685" spans="1:33" ht="18.75" customHeight="1">
      <c r="A685" s="8"/>
      <c r="B685" s="19"/>
      <c r="C685" s="19"/>
      <c r="D685" s="6"/>
      <c r="M685" s="6"/>
      <c r="N685" s="6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</row>
    <row r="686" spans="1:33" ht="18.75" customHeight="1">
      <c r="A686" s="8"/>
      <c r="B686" s="19"/>
      <c r="C686" s="19"/>
      <c r="D686" s="6"/>
      <c r="M686" s="6"/>
      <c r="N686" s="6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</row>
    <row r="687" spans="1:33" ht="18.75" customHeight="1">
      <c r="A687" s="8"/>
      <c r="B687" s="19"/>
      <c r="C687" s="19"/>
      <c r="D687" s="6"/>
      <c r="M687" s="6"/>
      <c r="N687" s="6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</row>
    <row r="688" spans="1:33" ht="18.75" customHeight="1">
      <c r="A688" s="8"/>
      <c r="B688" s="19"/>
      <c r="C688" s="19"/>
      <c r="D688" s="6"/>
      <c r="M688" s="6"/>
      <c r="N688" s="6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</row>
    <row r="689" spans="1:33" ht="18.75" customHeight="1">
      <c r="A689" s="8"/>
      <c r="B689" s="19"/>
      <c r="C689" s="19"/>
      <c r="D689" s="6"/>
      <c r="M689" s="6"/>
      <c r="N689" s="6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</row>
    <row r="690" spans="1:33" ht="18.75" customHeight="1">
      <c r="A690" s="8"/>
      <c r="B690" s="19"/>
      <c r="C690" s="19"/>
      <c r="D690" s="6"/>
      <c r="M690" s="6"/>
      <c r="N690" s="6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</row>
    <row r="691" spans="1:33" ht="18.75" customHeight="1">
      <c r="A691" s="8"/>
      <c r="B691" s="19"/>
      <c r="C691" s="19"/>
      <c r="D691" s="6"/>
      <c r="M691" s="6"/>
      <c r="N691" s="6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</row>
    <row r="692" spans="1:33" ht="18.75" customHeight="1">
      <c r="A692" s="8"/>
      <c r="B692" s="19"/>
      <c r="C692" s="19"/>
      <c r="D692" s="6"/>
      <c r="M692" s="6"/>
      <c r="N692" s="6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</row>
    <row r="693" spans="1:33" ht="18.75" customHeight="1">
      <c r="A693" s="8"/>
      <c r="B693" s="19"/>
      <c r="C693" s="19"/>
      <c r="D693" s="6"/>
      <c r="M693" s="6"/>
      <c r="N693" s="6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</row>
    <row r="694" spans="1:33" ht="18.75" customHeight="1">
      <c r="A694" s="8"/>
      <c r="B694" s="19"/>
      <c r="C694" s="19"/>
      <c r="D694" s="6"/>
      <c r="M694" s="6"/>
      <c r="N694" s="6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</row>
    <row r="695" spans="1:33" ht="18.75" customHeight="1">
      <c r="A695" s="8"/>
      <c r="B695" s="19"/>
      <c r="C695" s="19"/>
      <c r="D695" s="6"/>
      <c r="M695" s="6"/>
      <c r="N695" s="6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</row>
    <row r="696" spans="1:33" ht="18.75" customHeight="1">
      <c r="A696" s="8"/>
      <c r="B696" s="19"/>
      <c r="C696" s="19"/>
      <c r="D696" s="6"/>
      <c r="M696" s="6"/>
      <c r="N696" s="6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</row>
    <row r="697" spans="1:33" ht="18.75" customHeight="1">
      <c r="A697" s="8"/>
      <c r="B697" s="19"/>
      <c r="C697" s="19"/>
      <c r="D697" s="6"/>
      <c r="M697" s="6"/>
      <c r="N697" s="6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</row>
    <row r="698" spans="1:33" ht="18.75" customHeight="1">
      <c r="A698" s="8"/>
      <c r="B698" s="19"/>
      <c r="C698" s="19"/>
      <c r="D698" s="6"/>
      <c r="M698" s="6"/>
      <c r="N698" s="6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</row>
    <row r="699" spans="1:33" ht="18.75" customHeight="1">
      <c r="A699" s="8"/>
      <c r="B699" s="19"/>
      <c r="C699" s="19"/>
      <c r="D699" s="6"/>
      <c r="M699" s="6"/>
      <c r="N699" s="6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</row>
    <row r="700" spans="1:33" ht="18.75" customHeight="1">
      <c r="A700" s="8"/>
      <c r="B700" s="19"/>
      <c r="C700" s="19"/>
      <c r="D700" s="6"/>
      <c r="M700" s="6"/>
      <c r="N700" s="6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</row>
    <row r="701" spans="1:33" ht="18.75" customHeight="1">
      <c r="A701" s="8"/>
      <c r="B701" s="19"/>
      <c r="C701" s="19"/>
      <c r="D701" s="6"/>
      <c r="M701" s="6"/>
      <c r="N701" s="6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</row>
    <row r="702" spans="1:33" ht="18.75" customHeight="1">
      <c r="A702" s="8"/>
      <c r="B702" s="19"/>
      <c r="C702" s="19"/>
      <c r="D702" s="6"/>
      <c r="M702" s="6"/>
      <c r="N702" s="6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</row>
    <row r="703" spans="1:33" ht="18.75" customHeight="1">
      <c r="A703" s="8"/>
      <c r="B703" s="19"/>
      <c r="C703" s="19"/>
      <c r="D703" s="6"/>
      <c r="M703" s="6"/>
      <c r="N703" s="6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</row>
    <row r="704" spans="1:33" ht="18.75" customHeight="1">
      <c r="A704" s="8"/>
      <c r="B704" s="19"/>
      <c r="C704" s="19"/>
      <c r="D704" s="6"/>
      <c r="M704" s="6"/>
      <c r="N704" s="6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</row>
    <row r="705" spans="1:33" ht="18.75" customHeight="1">
      <c r="A705" s="8"/>
      <c r="B705" s="19"/>
      <c r="C705" s="19"/>
      <c r="D705" s="6"/>
      <c r="M705" s="6"/>
      <c r="N705" s="6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</row>
    <row r="706" spans="1:33" ht="18.75" customHeight="1">
      <c r="A706" s="8"/>
      <c r="B706" s="19"/>
      <c r="C706" s="19"/>
      <c r="D706" s="6"/>
      <c r="M706" s="6"/>
      <c r="N706" s="6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</row>
    <row r="707" spans="1:33" ht="18.75" customHeight="1">
      <c r="A707" s="8"/>
      <c r="B707" s="19"/>
      <c r="C707" s="19"/>
      <c r="D707" s="6"/>
      <c r="M707" s="6"/>
      <c r="N707" s="6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</row>
    <row r="708" spans="1:33" ht="18.75" customHeight="1">
      <c r="A708" s="8"/>
      <c r="B708" s="19"/>
      <c r="C708" s="19"/>
      <c r="D708" s="6"/>
      <c r="M708" s="6"/>
      <c r="N708" s="6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</row>
    <row r="709" spans="1:33" ht="18.75" customHeight="1">
      <c r="A709" s="8"/>
      <c r="B709" s="19"/>
      <c r="C709" s="19"/>
      <c r="D709" s="6"/>
      <c r="M709" s="6"/>
      <c r="N709" s="6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</row>
    <row r="710" spans="1:33" ht="18.75" customHeight="1">
      <c r="A710" s="8"/>
      <c r="B710" s="19"/>
      <c r="C710" s="19"/>
      <c r="D710" s="6"/>
      <c r="M710" s="6"/>
      <c r="N710" s="6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</row>
    <row r="711" spans="1:33" ht="18.75" customHeight="1">
      <c r="A711" s="8"/>
      <c r="B711" s="19"/>
      <c r="C711" s="19"/>
      <c r="D711" s="6"/>
      <c r="M711" s="6"/>
      <c r="N711" s="6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</row>
    <row r="712" spans="1:33" ht="18.75" customHeight="1">
      <c r="A712" s="8"/>
      <c r="B712" s="19"/>
      <c r="C712" s="19"/>
      <c r="D712" s="6"/>
      <c r="M712" s="6"/>
      <c r="N712" s="6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</row>
    <row r="713" spans="1:33" ht="18.75" customHeight="1">
      <c r="A713" s="8"/>
      <c r="B713" s="19"/>
      <c r="C713" s="19"/>
      <c r="D713" s="6"/>
      <c r="M713" s="6"/>
      <c r="N713" s="6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</row>
    <row r="714" spans="1:33" ht="18.75" customHeight="1">
      <c r="A714" s="8"/>
      <c r="B714" s="19"/>
      <c r="C714" s="19"/>
      <c r="D714" s="6"/>
      <c r="M714" s="6"/>
      <c r="N714" s="6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</row>
    <row r="715" spans="1:33" ht="18.75" customHeight="1">
      <c r="A715" s="8"/>
      <c r="B715" s="19"/>
      <c r="C715" s="19"/>
      <c r="D715" s="6"/>
      <c r="M715" s="6"/>
      <c r="N715" s="6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</row>
    <row r="716" spans="1:33" ht="18.75" customHeight="1">
      <c r="A716" s="8"/>
      <c r="B716" s="19"/>
      <c r="C716" s="19"/>
      <c r="D716" s="6"/>
      <c r="M716" s="6"/>
      <c r="N716" s="6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</row>
    <row r="717" spans="1:33" ht="18.75" customHeight="1">
      <c r="A717" s="8"/>
      <c r="B717" s="19"/>
      <c r="C717" s="19"/>
      <c r="D717" s="6"/>
      <c r="M717" s="6"/>
      <c r="N717" s="6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</row>
    <row r="718" spans="1:33" ht="18.75" customHeight="1">
      <c r="A718" s="8"/>
      <c r="B718" s="19"/>
      <c r="C718" s="19"/>
      <c r="D718" s="6"/>
      <c r="M718" s="6"/>
      <c r="N718" s="6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</row>
    <row r="719" spans="1:33" ht="18.75" customHeight="1">
      <c r="A719" s="8"/>
      <c r="B719" s="19"/>
      <c r="C719" s="19"/>
      <c r="D719" s="6"/>
      <c r="M719" s="6"/>
      <c r="N719" s="6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</row>
    <row r="720" spans="1:33" ht="18.75" customHeight="1">
      <c r="A720" s="8"/>
      <c r="B720" s="19"/>
      <c r="C720" s="19"/>
      <c r="D720" s="6"/>
      <c r="M720" s="6"/>
      <c r="N720" s="6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</row>
    <row r="721" spans="1:33" ht="18.75" customHeight="1">
      <c r="A721" s="8"/>
      <c r="B721" s="19"/>
      <c r="C721" s="19"/>
      <c r="D721" s="6"/>
      <c r="M721" s="6"/>
      <c r="N721" s="6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</row>
    <row r="722" spans="1:33" ht="18.75" customHeight="1">
      <c r="A722" s="8"/>
      <c r="B722" s="19"/>
      <c r="C722" s="19"/>
      <c r="D722" s="6"/>
      <c r="M722" s="6"/>
      <c r="N722" s="6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</row>
    <row r="723" spans="1:33" ht="18.75" customHeight="1">
      <c r="A723" s="8"/>
      <c r="B723" s="19"/>
      <c r="C723" s="19"/>
      <c r="D723" s="6"/>
      <c r="M723" s="6"/>
      <c r="N723" s="6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</row>
    <row r="724" spans="1:33" ht="18.75" customHeight="1">
      <c r="A724" s="8"/>
      <c r="B724" s="19"/>
      <c r="C724" s="19"/>
      <c r="D724" s="6"/>
      <c r="M724" s="6"/>
      <c r="N724" s="6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</row>
    <row r="725" spans="1:33" ht="18.75" customHeight="1">
      <c r="A725" s="8"/>
      <c r="B725" s="19"/>
      <c r="C725" s="19"/>
      <c r="D725" s="6"/>
      <c r="M725" s="6"/>
      <c r="N725" s="6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</row>
    <row r="726" spans="1:33" ht="18.75" customHeight="1">
      <c r="A726" s="8"/>
      <c r="B726" s="19"/>
      <c r="C726" s="19"/>
      <c r="D726" s="6"/>
      <c r="M726" s="6"/>
      <c r="N726" s="6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</row>
    <row r="727" spans="1:33" ht="18.75" customHeight="1">
      <c r="A727" s="8"/>
      <c r="B727" s="19"/>
      <c r="C727" s="19"/>
      <c r="D727" s="6"/>
      <c r="M727" s="6"/>
      <c r="N727" s="6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</row>
    <row r="728" spans="1:33" ht="18.75" customHeight="1">
      <c r="A728" s="8"/>
      <c r="B728" s="19"/>
      <c r="C728" s="19"/>
      <c r="D728" s="6"/>
      <c r="M728" s="6"/>
      <c r="N728" s="6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</row>
    <row r="729" spans="1:33" ht="18.75" customHeight="1">
      <c r="A729" s="8"/>
      <c r="B729" s="19"/>
      <c r="C729" s="19"/>
      <c r="D729" s="6"/>
      <c r="M729" s="6"/>
      <c r="N729" s="6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</row>
    <row r="730" spans="1:33" ht="18.75" customHeight="1">
      <c r="A730" s="8"/>
      <c r="B730" s="19"/>
      <c r="C730" s="19"/>
      <c r="D730" s="6"/>
      <c r="M730" s="6"/>
      <c r="N730" s="6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</row>
    <row r="731" spans="1:33" ht="18.75" customHeight="1">
      <c r="A731" s="8"/>
      <c r="B731" s="19"/>
      <c r="C731" s="19"/>
      <c r="D731" s="6"/>
      <c r="M731" s="6"/>
      <c r="N731" s="6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</row>
    <row r="732" spans="1:33" ht="18.75" customHeight="1">
      <c r="A732" s="8"/>
      <c r="B732" s="19"/>
      <c r="C732" s="19"/>
      <c r="D732" s="6"/>
      <c r="M732" s="6"/>
      <c r="N732" s="6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</row>
    <row r="733" spans="1:33" ht="18.75" customHeight="1">
      <c r="A733" s="8"/>
      <c r="B733" s="19"/>
      <c r="C733" s="19"/>
      <c r="D733" s="6"/>
      <c r="M733" s="6"/>
      <c r="N733" s="6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</row>
    <row r="734" spans="1:33" ht="18.75" customHeight="1">
      <c r="A734" s="8"/>
      <c r="B734" s="19"/>
      <c r="C734" s="19"/>
      <c r="D734" s="6"/>
      <c r="M734" s="6"/>
      <c r="N734" s="6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</row>
    <row r="735" spans="1:33" ht="18.75" customHeight="1">
      <c r="A735" s="8"/>
      <c r="B735" s="19"/>
      <c r="C735" s="19"/>
      <c r="D735" s="6"/>
      <c r="M735" s="6"/>
      <c r="N735" s="6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</row>
    <row r="736" spans="1:33" ht="18.75" customHeight="1">
      <c r="A736" s="8"/>
      <c r="B736" s="19"/>
      <c r="C736" s="19"/>
      <c r="D736" s="6"/>
      <c r="M736" s="6"/>
      <c r="N736" s="6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</row>
    <row r="737" spans="1:33" ht="18.75" customHeight="1">
      <c r="A737" s="8"/>
      <c r="B737" s="19"/>
      <c r="C737" s="19"/>
      <c r="D737" s="6"/>
      <c r="M737" s="6"/>
      <c r="N737" s="6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</row>
    <row r="738" spans="1:33" ht="18.75" customHeight="1">
      <c r="A738" s="8"/>
      <c r="B738" s="19"/>
      <c r="C738" s="19"/>
      <c r="D738" s="6"/>
      <c r="M738" s="6"/>
      <c r="N738" s="6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</row>
    <row r="739" spans="1:33" ht="18.75" customHeight="1">
      <c r="A739" s="8"/>
      <c r="B739" s="19"/>
      <c r="C739" s="19"/>
      <c r="D739" s="6"/>
      <c r="M739" s="6"/>
      <c r="N739" s="6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</row>
    <row r="740" spans="1:33" ht="18.75" customHeight="1">
      <c r="A740" s="8"/>
      <c r="B740" s="19"/>
      <c r="C740" s="19"/>
      <c r="D740" s="6"/>
      <c r="M740" s="6"/>
      <c r="N740" s="6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</row>
    <row r="741" spans="1:33" ht="18.75" customHeight="1">
      <c r="A741" s="8"/>
      <c r="B741" s="19"/>
      <c r="C741" s="19"/>
      <c r="D741" s="6"/>
      <c r="M741" s="6"/>
      <c r="N741" s="6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</row>
    <row r="742" spans="1:33" ht="18.75" customHeight="1">
      <c r="A742" s="8"/>
      <c r="B742" s="19"/>
      <c r="C742" s="19"/>
      <c r="D742" s="6"/>
      <c r="M742" s="6"/>
      <c r="N742" s="6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</row>
    <row r="743" spans="1:33" ht="18.75" customHeight="1">
      <c r="A743" s="8"/>
      <c r="B743" s="19"/>
      <c r="C743" s="19"/>
      <c r="D743" s="6"/>
      <c r="M743" s="6"/>
      <c r="N743" s="6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</row>
    <row r="744" spans="1:33" ht="18.75" customHeight="1">
      <c r="A744" s="8"/>
      <c r="B744" s="19"/>
      <c r="C744" s="19"/>
      <c r="D744" s="6"/>
      <c r="M744" s="6"/>
      <c r="N744" s="6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</row>
    <row r="745" spans="1:33" ht="18.75" customHeight="1">
      <c r="A745" s="8"/>
      <c r="B745" s="19"/>
      <c r="C745" s="19"/>
      <c r="D745" s="6"/>
      <c r="M745" s="6"/>
      <c r="N745" s="6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</row>
    <row r="746" spans="1:33" ht="18.75" customHeight="1">
      <c r="A746" s="8"/>
      <c r="B746" s="19"/>
      <c r="C746" s="19"/>
      <c r="D746" s="6"/>
      <c r="M746" s="6"/>
      <c r="N746" s="6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</row>
    <row r="747" spans="1:33" ht="18.75" customHeight="1">
      <c r="A747" s="8"/>
      <c r="B747" s="19"/>
      <c r="C747" s="19"/>
      <c r="D747" s="6"/>
      <c r="M747" s="6"/>
      <c r="N747" s="6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</row>
    <row r="748" spans="1:33" ht="18.75" customHeight="1">
      <c r="A748" s="8"/>
      <c r="B748" s="19"/>
      <c r="C748" s="19"/>
      <c r="D748" s="6"/>
      <c r="M748" s="6"/>
      <c r="N748" s="6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</row>
    <row r="749" spans="1:33" ht="18.75" customHeight="1">
      <c r="A749" s="8"/>
      <c r="B749" s="19"/>
      <c r="C749" s="19"/>
      <c r="D749" s="6"/>
      <c r="M749" s="6"/>
      <c r="N749" s="6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</row>
    <row r="750" spans="1:33" ht="18.75" customHeight="1">
      <c r="A750" s="8"/>
      <c r="B750" s="19"/>
      <c r="C750" s="19"/>
      <c r="D750" s="6"/>
      <c r="M750" s="6"/>
      <c r="N750" s="6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</row>
    <row r="751" spans="1:33" ht="18.75" customHeight="1">
      <c r="A751" s="8"/>
      <c r="B751" s="19"/>
      <c r="C751" s="19"/>
      <c r="D751" s="6"/>
      <c r="M751" s="6"/>
      <c r="N751" s="6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</row>
    <row r="752" spans="1:33" ht="18.75" customHeight="1">
      <c r="A752" s="8"/>
      <c r="B752" s="19"/>
      <c r="C752" s="19"/>
      <c r="D752" s="6"/>
      <c r="M752" s="6"/>
      <c r="N752" s="6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</row>
    <row r="753" spans="1:33" ht="18.75" customHeight="1">
      <c r="A753" s="8"/>
      <c r="B753" s="19"/>
      <c r="C753" s="19"/>
      <c r="D753" s="6"/>
      <c r="M753" s="6"/>
      <c r="N753" s="6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</row>
    <row r="754" spans="1:33" ht="18.75" customHeight="1">
      <c r="A754" s="8"/>
      <c r="B754" s="19"/>
      <c r="C754" s="19"/>
      <c r="D754" s="6"/>
      <c r="M754" s="6"/>
      <c r="N754" s="6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</row>
    <row r="755" spans="1:33" ht="18.75" customHeight="1">
      <c r="A755" s="8"/>
      <c r="B755" s="19"/>
      <c r="C755" s="19"/>
      <c r="D755" s="6"/>
      <c r="M755" s="6"/>
      <c r="N755" s="6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</row>
    <row r="756" spans="1:33" ht="18.75" customHeight="1">
      <c r="A756" s="8"/>
      <c r="B756" s="19"/>
      <c r="C756" s="19"/>
      <c r="D756" s="6"/>
      <c r="M756" s="6"/>
      <c r="N756" s="6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</row>
    <row r="757" spans="1:33" ht="18.75" customHeight="1">
      <c r="A757" s="8"/>
      <c r="B757" s="19"/>
      <c r="C757" s="19"/>
      <c r="D757" s="6"/>
      <c r="M757" s="6"/>
      <c r="N757" s="6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</row>
    <row r="758" spans="1:33" ht="18.75" customHeight="1">
      <c r="A758" s="8"/>
      <c r="B758" s="19"/>
      <c r="C758" s="19"/>
      <c r="D758" s="6"/>
      <c r="M758" s="6"/>
      <c r="N758" s="6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</row>
    <row r="759" spans="1:33" ht="18.75" customHeight="1">
      <c r="A759" s="8"/>
      <c r="B759" s="19"/>
      <c r="C759" s="19"/>
      <c r="D759" s="6"/>
      <c r="M759" s="6"/>
      <c r="N759" s="6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</row>
    <row r="760" spans="1:33" ht="18.75" customHeight="1">
      <c r="A760" s="8"/>
      <c r="B760" s="19"/>
      <c r="C760" s="19"/>
      <c r="D760" s="6"/>
      <c r="M760" s="6"/>
      <c r="N760" s="6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</row>
    <row r="761" spans="1:33" ht="18.75" customHeight="1">
      <c r="A761" s="8"/>
      <c r="B761" s="19"/>
      <c r="C761" s="19"/>
      <c r="D761" s="6"/>
      <c r="M761" s="6"/>
      <c r="N761" s="6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</row>
    <row r="762" spans="1:33" ht="18.75" customHeight="1">
      <c r="A762" s="8"/>
      <c r="B762" s="19"/>
      <c r="C762" s="19"/>
      <c r="D762" s="6"/>
      <c r="M762" s="6"/>
      <c r="N762" s="6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</row>
    <row r="763" spans="1:33" ht="18.75" customHeight="1">
      <c r="A763" s="8"/>
      <c r="B763" s="19"/>
      <c r="C763" s="19"/>
      <c r="D763" s="6"/>
      <c r="M763" s="6"/>
      <c r="N763" s="6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</row>
    <row r="764" spans="1:33" ht="18.75" customHeight="1">
      <c r="A764" s="8"/>
      <c r="B764" s="19"/>
      <c r="C764" s="19"/>
      <c r="D764" s="6"/>
      <c r="M764" s="6"/>
      <c r="N764" s="6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</row>
    <row r="765" spans="1:33" ht="18.75" customHeight="1">
      <c r="A765" s="8"/>
      <c r="B765" s="19"/>
      <c r="C765" s="19"/>
      <c r="D765" s="6"/>
      <c r="M765" s="6"/>
      <c r="N765" s="6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</row>
    <row r="766" spans="1:33" ht="18.75" customHeight="1">
      <c r="A766" s="8"/>
      <c r="B766" s="19"/>
      <c r="C766" s="19"/>
      <c r="D766" s="6"/>
      <c r="M766" s="6"/>
      <c r="N766" s="6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</row>
    <row r="767" spans="1:33" ht="18.75" customHeight="1">
      <c r="A767" s="8"/>
      <c r="B767" s="19"/>
      <c r="C767" s="19"/>
      <c r="D767" s="6"/>
      <c r="M767" s="6"/>
      <c r="N767" s="6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</row>
    <row r="768" spans="1:33" ht="18.75" customHeight="1">
      <c r="A768" s="8"/>
      <c r="B768" s="19"/>
      <c r="C768" s="19"/>
      <c r="D768" s="6"/>
      <c r="M768" s="6"/>
      <c r="N768" s="6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</row>
    <row r="769" spans="1:33" ht="18.75" customHeight="1">
      <c r="A769" s="8"/>
      <c r="B769" s="19"/>
      <c r="C769" s="19"/>
      <c r="D769" s="6"/>
      <c r="M769" s="6"/>
      <c r="N769" s="6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</row>
    <row r="770" spans="1:33" ht="18.75" customHeight="1">
      <c r="A770" s="8"/>
      <c r="B770" s="19"/>
      <c r="C770" s="19"/>
      <c r="D770" s="6"/>
      <c r="M770" s="6"/>
      <c r="N770" s="6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</row>
    <row r="771" spans="1:33" ht="18.75" customHeight="1">
      <c r="A771" s="8"/>
      <c r="B771" s="19"/>
      <c r="C771" s="19"/>
      <c r="D771" s="6"/>
      <c r="M771" s="6"/>
      <c r="N771" s="6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</row>
    <row r="772" spans="1:33" ht="18.75" customHeight="1">
      <c r="A772" s="8"/>
      <c r="B772" s="19"/>
      <c r="C772" s="19"/>
      <c r="D772" s="6"/>
      <c r="M772" s="6"/>
      <c r="N772" s="6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</row>
    <row r="773" spans="1:33" ht="18.75" customHeight="1">
      <c r="A773" s="8"/>
      <c r="B773" s="19"/>
      <c r="C773" s="19"/>
      <c r="D773" s="6"/>
      <c r="M773" s="6"/>
      <c r="N773" s="6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</row>
    <row r="774" spans="1:33" ht="18.75" customHeight="1">
      <c r="A774" s="8"/>
      <c r="B774" s="19"/>
      <c r="C774" s="19"/>
      <c r="D774" s="6"/>
      <c r="M774" s="6"/>
      <c r="N774" s="6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</row>
    <row r="775" spans="1:33" ht="18.75" customHeight="1">
      <c r="A775" s="8"/>
      <c r="B775" s="19"/>
      <c r="C775" s="19"/>
      <c r="D775" s="6"/>
      <c r="M775" s="6"/>
      <c r="N775" s="6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</row>
    <row r="776" spans="1:33" ht="18.75" customHeight="1">
      <c r="A776" s="8"/>
      <c r="B776" s="19"/>
      <c r="C776" s="19"/>
      <c r="D776" s="6"/>
      <c r="M776" s="6"/>
      <c r="N776" s="6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</row>
    <row r="777" spans="1:33" ht="18.75" customHeight="1">
      <c r="A777" s="8"/>
      <c r="B777" s="19"/>
      <c r="C777" s="19"/>
      <c r="D777" s="6"/>
      <c r="M777" s="6"/>
      <c r="N777" s="6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</row>
    <row r="778" spans="1:33" ht="18.75" customHeight="1">
      <c r="A778" s="8"/>
      <c r="B778" s="19"/>
      <c r="C778" s="19"/>
      <c r="D778" s="6"/>
      <c r="M778" s="6"/>
      <c r="N778" s="6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</row>
    <row r="779" spans="1:33" ht="18.75" customHeight="1">
      <c r="A779" s="8"/>
      <c r="B779" s="19"/>
      <c r="C779" s="19"/>
      <c r="D779" s="6"/>
      <c r="M779" s="6"/>
      <c r="N779" s="6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</row>
    <row r="780" spans="1:33" ht="18.75" customHeight="1">
      <c r="A780" s="8"/>
      <c r="B780" s="19"/>
      <c r="C780" s="19"/>
      <c r="D780" s="6"/>
      <c r="M780" s="6"/>
      <c r="N780" s="6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</row>
    <row r="781" spans="1:33" ht="18.75" customHeight="1">
      <c r="A781" s="8"/>
      <c r="B781" s="19"/>
      <c r="C781" s="19"/>
      <c r="D781" s="6"/>
      <c r="M781" s="6"/>
      <c r="N781" s="6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</row>
    <row r="782" spans="1:33" ht="18.75" customHeight="1">
      <c r="A782" s="8"/>
      <c r="B782" s="19"/>
      <c r="C782" s="19"/>
      <c r="D782" s="6"/>
      <c r="M782" s="6"/>
      <c r="N782" s="6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</row>
    <row r="783" spans="1:33" ht="18.75" customHeight="1">
      <c r="A783" s="8"/>
      <c r="B783" s="19"/>
      <c r="C783" s="19"/>
      <c r="D783" s="6"/>
      <c r="M783" s="6"/>
      <c r="N783" s="6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</row>
    <row r="784" spans="1:33" ht="18.75" customHeight="1">
      <c r="A784" s="8"/>
      <c r="B784" s="19"/>
      <c r="C784" s="19"/>
      <c r="D784" s="6"/>
      <c r="M784" s="6"/>
      <c r="N784" s="6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</row>
    <row r="785" spans="1:33" ht="18.75" customHeight="1">
      <c r="A785" s="8"/>
      <c r="B785" s="19"/>
      <c r="C785" s="19"/>
      <c r="D785" s="6"/>
      <c r="M785" s="6"/>
      <c r="N785" s="6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</row>
    <row r="786" spans="1:33" ht="18.75" customHeight="1">
      <c r="A786" s="8"/>
      <c r="B786" s="19"/>
      <c r="C786" s="19"/>
      <c r="D786" s="6"/>
      <c r="M786" s="6"/>
      <c r="N786" s="6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</row>
    <row r="787" spans="1:33" ht="18.75" customHeight="1">
      <c r="A787" s="8"/>
      <c r="B787" s="19"/>
      <c r="C787" s="19"/>
      <c r="D787" s="6"/>
      <c r="M787" s="6"/>
      <c r="N787" s="6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</row>
    <row r="788" spans="1:33" ht="18.75" customHeight="1">
      <c r="A788" s="8"/>
      <c r="B788" s="19"/>
      <c r="C788" s="19"/>
      <c r="D788" s="6"/>
      <c r="M788" s="6"/>
      <c r="N788" s="6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</row>
    <row r="789" spans="1:33" ht="18.75" customHeight="1">
      <c r="A789" s="8"/>
      <c r="B789" s="19"/>
      <c r="C789" s="19"/>
      <c r="D789" s="6"/>
      <c r="M789" s="6"/>
      <c r="N789" s="6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</row>
    <row r="790" spans="1:33" ht="18.75" customHeight="1">
      <c r="A790" s="8"/>
      <c r="B790" s="19"/>
      <c r="C790" s="19"/>
      <c r="D790" s="6"/>
      <c r="M790" s="6"/>
      <c r="N790" s="6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</row>
    <row r="791" spans="1:33" ht="18.75" customHeight="1">
      <c r="A791" s="8"/>
      <c r="B791" s="19"/>
      <c r="C791" s="19"/>
      <c r="D791" s="6"/>
      <c r="M791" s="6"/>
      <c r="N791" s="6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</row>
    <row r="792" spans="1:33" ht="18.75" customHeight="1">
      <c r="A792" s="8"/>
      <c r="B792" s="19"/>
      <c r="C792" s="19"/>
      <c r="D792" s="6"/>
      <c r="M792" s="6"/>
      <c r="N792" s="6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</row>
    <row r="793" spans="1:33" ht="18.75" customHeight="1">
      <c r="A793" s="8"/>
      <c r="B793" s="19"/>
      <c r="C793" s="19"/>
      <c r="D793" s="6"/>
      <c r="M793" s="6"/>
      <c r="N793" s="6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</row>
    <row r="794" spans="1:33" ht="18.75" customHeight="1">
      <c r="A794" s="8"/>
      <c r="B794" s="19"/>
      <c r="C794" s="19"/>
      <c r="D794" s="6"/>
      <c r="M794" s="6"/>
      <c r="N794" s="6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</row>
    <row r="795" spans="1:33" ht="18.75" customHeight="1">
      <c r="A795" s="8"/>
      <c r="B795" s="19"/>
      <c r="C795" s="19"/>
      <c r="D795" s="6"/>
      <c r="M795" s="6"/>
      <c r="N795" s="6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</row>
    <row r="796" spans="1:33" ht="18.75" customHeight="1">
      <c r="A796" s="8"/>
      <c r="B796" s="19"/>
      <c r="C796" s="19"/>
      <c r="D796" s="6"/>
      <c r="M796" s="6"/>
      <c r="N796" s="6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</row>
    <row r="797" spans="1:33" ht="18.75" customHeight="1">
      <c r="A797" s="8"/>
      <c r="B797" s="19"/>
      <c r="C797" s="19"/>
      <c r="D797" s="6"/>
      <c r="M797" s="6"/>
      <c r="N797" s="6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</row>
    <row r="798" spans="1:33" ht="18.75" customHeight="1">
      <c r="A798" s="8"/>
      <c r="B798" s="19"/>
      <c r="C798" s="19"/>
      <c r="D798" s="6"/>
      <c r="M798" s="6"/>
      <c r="N798" s="6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</row>
    <row r="799" spans="1:33" ht="18.75" customHeight="1">
      <c r="A799" s="8"/>
      <c r="B799" s="19"/>
      <c r="C799" s="19"/>
      <c r="D799" s="6"/>
      <c r="M799" s="6"/>
      <c r="N799" s="6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</row>
    <row r="800" spans="1:33" ht="18.75" customHeight="1">
      <c r="A800" s="8"/>
      <c r="B800" s="19"/>
      <c r="C800" s="19"/>
      <c r="D800" s="6"/>
      <c r="M800" s="6"/>
      <c r="N800" s="6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</row>
    <row r="801" spans="1:33" ht="18.75" customHeight="1">
      <c r="A801" s="8"/>
      <c r="B801" s="19"/>
      <c r="C801" s="19"/>
      <c r="D801" s="6"/>
      <c r="M801" s="6"/>
      <c r="N801" s="6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</row>
    <row r="802" spans="1:33" ht="18.75" customHeight="1">
      <c r="A802" s="8"/>
      <c r="B802" s="19"/>
      <c r="C802" s="19"/>
      <c r="D802" s="6"/>
      <c r="M802" s="6"/>
      <c r="N802" s="6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</row>
    <row r="803" spans="1:33" ht="18.75" customHeight="1">
      <c r="A803" s="8"/>
      <c r="B803" s="19"/>
      <c r="C803" s="19"/>
      <c r="D803" s="6"/>
      <c r="M803" s="6"/>
      <c r="N803" s="6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</row>
    <row r="804" spans="1:33" ht="18.75" customHeight="1">
      <c r="A804" s="8"/>
      <c r="B804" s="19"/>
      <c r="C804" s="19"/>
      <c r="D804" s="6"/>
      <c r="M804" s="6"/>
      <c r="N804" s="6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</row>
    <row r="805" spans="1:33" ht="18.75" customHeight="1">
      <c r="A805" s="8"/>
      <c r="B805" s="19"/>
      <c r="C805" s="19"/>
      <c r="D805" s="6"/>
      <c r="M805" s="6"/>
      <c r="N805" s="6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</row>
    <row r="806" spans="1:33" ht="18.75" customHeight="1">
      <c r="A806" s="8"/>
      <c r="B806" s="19"/>
      <c r="C806" s="19"/>
      <c r="D806" s="6"/>
      <c r="M806" s="6"/>
      <c r="N806" s="6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</row>
    <row r="807" spans="1:33" ht="18.75" customHeight="1">
      <c r="A807" s="8"/>
      <c r="B807" s="19"/>
      <c r="C807" s="19"/>
      <c r="D807" s="6"/>
      <c r="M807" s="6"/>
      <c r="N807" s="6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</row>
    <row r="808" spans="1:33" ht="18.75" customHeight="1">
      <c r="A808" s="8"/>
      <c r="B808" s="19"/>
      <c r="C808" s="19"/>
      <c r="D808" s="6"/>
      <c r="M808" s="6"/>
      <c r="N808" s="6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</row>
    <row r="809" spans="1:33" ht="18.75" customHeight="1">
      <c r="A809" s="8"/>
      <c r="B809" s="19"/>
      <c r="C809" s="19"/>
      <c r="D809" s="6"/>
      <c r="M809" s="6"/>
      <c r="N809" s="6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</row>
    <row r="810" spans="1:33" ht="18.75" customHeight="1">
      <c r="A810" s="8"/>
      <c r="B810" s="19"/>
      <c r="C810" s="19"/>
      <c r="D810" s="6"/>
      <c r="M810" s="6"/>
      <c r="N810" s="6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</row>
    <row r="811" spans="1:33" ht="18.75" customHeight="1">
      <c r="A811" s="8"/>
      <c r="B811" s="19"/>
      <c r="C811" s="19"/>
      <c r="D811" s="6"/>
      <c r="M811" s="6"/>
      <c r="N811" s="6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</row>
    <row r="812" spans="1:33" ht="18.75" customHeight="1">
      <c r="A812" s="8"/>
      <c r="B812" s="19"/>
      <c r="C812" s="19"/>
      <c r="D812" s="6"/>
      <c r="M812" s="6"/>
      <c r="N812" s="6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</row>
    <row r="813" spans="1:33" ht="18.75" customHeight="1">
      <c r="A813" s="8"/>
      <c r="B813" s="19"/>
      <c r="C813" s="19"/>
      <c r="D813" s="6"/>
      <c r="M813" s="6"/>
      <c r="N813" s="6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</row>
    <row r="814" spans="1:33" ht="18.75" customHeight="1">
      <c r="A814" s="8"/>
      <c r="B814" s="19"/>
      <c r="C814" s="19"/>
      <c r="D814" s="6"/>
      <c r="M814" s="6"/>
      <c r="N814" s="6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</row>
    <row r="815" spans="1:33" ht="18.75" customHeight="1">
      <c r="A815" s="8"/>
      <c r="B815" s="19"/>
      <c r="C815" s="19"/>
      <c r="D815" s="6"/>
      <c r="M815" s="6"/>
      <c r="N815" s="6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</row>
    <row r="816" spans="1:33" ht="18.75" customHeight="1">
      <c r="A816" s="8"/>
      <c r="B816" s="19"/>
      <c r="C816" s="19"/>
      <c r="D816" s="6"/>
      <c r="M816" s="6"/>
      <c r="N816" s="6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</row>
    <row r="817" spans="1:33" ht="18.75" customHeight="1">
      <c r="A817" s="8"/>
      <c r="B817" s="19"/>
      <c r="C817" s="19"/>
      <c r="D817" s="6"/>
      <c r="M817" s="6"/>
      <c r="N817" s="6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</row>
    <row r="818" spans="1:33" ht="18.75" customHeight="1">
      <c r="A818" s="8"/>
      <c r="B818" s="19"/>
      <c r="C818" s="19"/>
      <c r="D818" s="6"/>
      <c r="M818" s="6"/>
      <c r="N818" s="6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</row>
    <row r="819" spans="1:33" ht="18.75" customHeight="1">
      <c r="A819" s="8"/>
      <c r="B819" s="19"/>
      <c r="C819" s="19"/>
      <c r="D819" s="6"/>
      <c r="M819" s="6"/>
      <c r="N819" s="6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</row>
    <row r="820" spans="1:33" ht="18.75" customHeight="1">
      <c r="A820" s="8"/>
      <c r="B820" s="19"/>
      <c r="C820" s="19"/>
      <c r="D820" s="6"/>
      <c r="M820" s="6"/>
      <c r="N820" s="6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</row>
    <row r="821" spans="1:33" ht="18.75" customHeight="1">
      <c r="A821" s="8"/>
      <c r="B821" s="19"/>
      <c r="C821" s="19"/>
      <c r="D821" s="6"/>
      <c r="M821" s="6"/>
      <c r="N821" s="6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</row>
    <row r="822" spans="1:33" ht="18.75" customHeight="1">
      <c r="A822" s="8"/>
      <c r="B822" s="19"/>
      <c r="C822" s="19"/>
      <c r="D822" s="6"/>
      <c r="M822" s="6"/>
      <c r="N822" s="6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</row>
    <row r="823" spans="1:33" ht="18.75" customHeight="1">
      <c r="A823" s="8"/>
      <c r="B823" s="19"/>
      <c r="C823" s="19"/>
      <c r="D823" s="6"/>
      <c r="M823" s="6"/>
      <c r="N823" s="6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</row>
    <row r="824" spans="1:33" ht="18.75" customHeight="1">
      <c r="A824" s="8"/>
      <c r="B824" s="19"/>
      <c r="C824" s="19"/>
      <c r="D824" s="6"/>
      <c r="M824" s="6"/>
      <c r="N824" s="6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</row>
    <row r="825" spans="1:33" ht="18.75" customHeight="1">
      <c r="A825" s="8"/>
      <c r="B825" s="19"/>
      <c r="C825" s="19"/>
      <c r="D825" s="6"/>
      <c r="M825" s="6"/>
      <c r="N825" s="6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</row>
    <row r="826" spans="1:33" ht="18.75" customHeight="1">
      <c r="A826" s="8"/>
      <c r="B826" s="19"/>
      <c r="C826" s="19"/>
      <c r="D826" s="6"/>
      <c r="M826" s="6"/>
      <c r="N826" s="6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</row>
    <row r="827" spans="1:33" ht="18.75" customHeight="1">
      <c r="A827" s="8"/>
      <c r="B827" s="19"/>
      <c r="C827" s="19"/>
      <c r="D827" s="6"/>
      <c r="M827" s="6"/>
      <c r="N827" s="6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</row>
    <row r="828" spans="1:33" ht="18.75" customHeight="1">
      <c r="A828" s="8"/>
      <c r="B828" s="19"/>
      <c r="C828" s="19"/>
      <c r="D828" s="6"/>
      <c r="M828" s="6"/>
      <c r="N828" s="6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</row>
    <row r="829" spans="1:33" ht="18.75" customHeight="1">
      <c r="A829" s="8"/>
      <c r="B829" s="19"/>
      <c r="C829" s="19"/>
      <c r="D829" s="6"/>
      <c r="M829" s="6"/>
      <c r="N829" s="6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</row>
    <row r="830" spans="1:33" ht="18.75" customHeight="1">
      <c r="A830" s="8"/>
      <c r="B830" s="19"/>
      <c r="C830" s="19"/>
      <c r="D830" s="6"/>
      <c r="M830" s="6"/>
      <c r="N830" s="6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</row>
    <row r="831" spans="1:33" ht="18.75" customHeight="1">
      <c r="A831" s="8"/>
      <c r="B831" s="19"/>
      <c r="C831" s="19"/>
      <c r="D831" s="6"/>
      <c r="M831" s="6"/>
      <c r="N831" s="6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</row>
    <row r="832" spans="1:33" ht="18.75" customHeight="1">
      <c r="A832" s="8"/>
      <c r="B832" s="19"/>
      <c r="C832" s="19"/>
      <c r="D832" s="6"/>
      <c r="M832" s="6"/>
      <c r="N832" s="6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</row>
    <row r="833" spans="1:33" ht="18.75" customHeight="1">
      <c r="A833" s="8"/>
      <c r="B833" s="19"/>
      <c r="C833" s="19"/>
      <c r="D833" s="6"/>
      <c r="M833" s="6"/>
      <c r="N833" s="6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</row>
    <row r="834" spans="1:33" ht="18.75" customHeight="1">
      <c r="A834" s="8"/>
      <c r="B834" s="19"/>
      <c r="C834" s="19"/>
      <c r="D834" s="6"/>
      <c r="M834" s="6"/>
      <c r="N834" s="6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</row>
    <row r="835" spans="1:33" ht="18.75" customHeight="1">
      <c r="A835" s="8"/>
      <c r="B835" s="19"/>
      <c r="C835" s="19"/>
      <c r="D835" s="6"/>
      <c r="M835" s="6"/>
      <c r="N835" s="6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</row>
    <row r="836" spans="1:33" ht="18.75" customHeight="1">
      <c r="A836" s="8"/>
      <c r="B836" s="19"/>
      <c r="C836" s="19"/>
      <c r="D836" s="6"/>
      <c r="M836" s="6"/>
      <c r="N836" s="6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</row>
    <row r="837" spans="1:33" ht="18.75" customHeight="1">
      <c r="A837" s="8"/>
      <c r="B837" s="19"/>
      <c r="C837" s="19"/>
      <c r="D837" s="6"/>
      <c r="M837" s="6"/>
      <c r="N837" s="6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</row>
    <row r="838" spans="1:33" ht="18.75" customHeight="1">
      <c r="A838" s="8"/>
      <c r="B838" s="19"/>
      <c r="C838" s="19"/>
      <c r="D838" s="6"/>
      <c r="M838" s="6"/>
      <c r="N838" s="6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</row>
    <row r="839" spans="1:33" ht="18.75" customHeight="1">
      <c r="A839" s="8"/>
      <c r="B839" s="19"/>
      <c r="C839" s="19"/>
      <c r="D839" s="6"/>
      <c r="M839" s="6"/>
      <c r="N839" s="6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</row>
    <row r="840" spans="1:33" ht="18.75" customHeight="1">
      <c r="A840" s="8"/>
      <c r="B840" s="19"/>
      <c r="C840" s="19"/>
      <c r="D840" s="6"/>
      <c r="M840" s="6"/>
      <c r="N840" s="6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</row>
    <row r="841" spans="1:33" ht="18.75" customHeight="1">
      <c r="A841" s="8"/>
      <c r="B841" s="19"/>
      <c r="C841" s="19"/>
      <c r="D841" s="6"/>
      <c r="M841" s="6"/>
      <c r="N841" s="6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</row>
    <row r="842" spans="1:33" ht="18.75" customHeight="1">
      <c r="A842" s="8"/>
      <c r="B842" s="19"/>
      <c r="C842" s="19"/>
      <c r="D842" s="6"/>
      <c r="M842" s="6"/>
      <c r="N842" s="6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</row>
    <row r="843" spans="1:33" ht="18.75" customHeight="1">
      <c r="A843" s="8"/>
      <c r="B843" s="19"/>
      <c r="C843" s="19"/>
      <c r="D843" s="6"/>
      <c r="M843" s="6"/>
      <c r="N843" s="6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</row>
    <row r="844" spans="1:33" ht="18.75" customHeight="1">
      <c r="A844" s="8"/>
      <c r="B844" s="19"/>
      <c r="C844" s="19"/>
      <c r="D844" s="6"/>
      <c r="M844" s="6"/>
      <c r="N844" s="6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</row>
    <row r="845" spans="1:33" ht="18.75" customHeight="1">
      <c r="A845" s="8"/>
      <c r="B845" s="19"/>
      <c r="C845" s="19"/>
      <c r="D845" s="6"/>
      <c r="M845" s="6"/>
      <c r="N845" s="6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</row>
    <row r="846" spans="1:33" ht="18.75" customHeight="1">
      <c r="A846" s="8"/>
      <c r="B846" s="19"/>
      <c r="C846" s="19"/>
      <c r="D846" s="6"/>
      <c r="M846" s="6"/>
      <c r="N846" s="6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</row>
    <row r="847" spans="1:33" ht="18.75" customHeight="1">
      <c r="A847" s="8"/>
      <c r="B847" s="19"/>
      <c r="C847" s="19"/>
      <c r="D847" s="6"/>
      <c r="M847" s="6"/>
      <c r="N847" s="6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</row>
    <row r="848" spans="1:33" ht="18.75" customHeight="1">
      <c r="A848" s="8"/>
      <c r="B848" s="19"/>
      <c r="C848" s="19"/>
      <c r="D848" s="6"/>
      <c r="M848" s="6"/>
      <c r="N848" s="6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</row>
    <row r="849" spans="1:33" ht="18.75" customHeight="1">
      <c r="A849" s="8"/>
      <c r="B849" s="19"/>
      <c r="C849" s="19"/>
      <c r="D849" s="6"/>
      <c r="M849" s="6"/>
      <c r="N849" s="6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</row>
    <row r="850" spans="1:33" ht="18.75" customHeight="1">
      <c r="A850" s="8"/>
      <c r="B850" s="19"/>
      <c r="C850" s="19"/>
      <c r="D850" s="6"/>
      <c r="M850" s="6"/>
      <c r="N850" s="6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</row>
    <row r="851" spans="1:33" ht="18.75" customHeight="1">
      <c r="A851" s="8"/>
      <c r="B851" s="19"/>
      <c r="C851" s="19"/>
      <c r="D851" s="6"/>
      <c r="M851" s="6"/>
      <c r="N851" s="6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</row>
    <row r="852" spans="1:33" ht="18.75" customHeight="1">
      <c r="A852" s="8"/>
      <c r="B852" s="19"/>
      <c r="C852" s="19"/>
      <c r="D852" s="6"/>
      <c r="M852" s="6"/>
      <c r="N852" s="6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</row>
    <row r="853" spans="1:33" ht="18.75" customHeight="1">
      <c r="A853" s="8"/>
      <c r="B853" s="19"/>
      <c r="C853" s="19"/>
      <c r="D853" s="6"/>
      <c r="M853" s="6"/>
      <c r="N853" s="6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</row>
    <row r="854" spans="1:33" ht="18.75" customHeight="1">
      <c r="A854" s="8"/>
      <c r="B854" s="19"/>
      <c r="C854" s="19"/>
      <c r="D854" s="6"/>
      <c r="M854" s="6"/>
      <c r="N854" s="6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</row>
    <row r="855" spans="1:33" ht="18.75" customHeight="1">
      <c r="A855" s="8"/>
      <c r="B855" s="19"/>
      <c r="C855" s="19"/>
      <c r="D855" s="6"/>
      <c r="M855" s="6"/>
      <c r="N855" s="6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</row>
    <row r="856" spans="1:33" ht="18.75" customHeight="1">
      <c r="A856" s="8"/>
      <c r="B856" s="19"/>
      <c r="C856" s="19"/>
      <c r="D856" s="6"/>
      <c r="M856" s="6"/>
      <c r="N856" s="6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</row>
    <row r="857" spans="1:33" ht="18.75" customHeight="1">
      <c r="A857" s="8"/>
      <c r="B857" s="19"/>
      <c r="C857" s="19"/>
      <c r="D857" s="6"/>
      <c r="M857" s="6"/>
      <c r="N857" s="6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</row>
    <row r="858" spans="1:33" ht="18.75" customHeight="1">
      <c r="A858" s="8"/>
      <c r="B858" s="19"/>
      <c r="C858" s="19"/>
      <c r="D858" s="6"/>
      <c r="M858" s="6"/>
      <c r="N858" s="6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</row>
    <row r="859" spans="1:33" ht="18.75" customHeight="1">
      <c r="A859" s="8"/>
      <c r="B859" s="19"/>
      <c r="C859" s="19"/>
      <c r="D859" s="6"/>
      <c r="M859" s="6"/>
      <c r="N859" s="6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</row>
    <row r="860" spans="1:33" ht="18.75" customHeight="1">
      <c r="A860" s="8"/>
      <c r="B860" s="19"/>
      <c r="C860" s="19"/>
      <c r="D860" s="6"/>
      <c r="M860" s="6"/>
      <c r="N860" s="6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</row>
    <row r="861" spans="1:33" ht="18.75" customHeight="1">
      <c r="A861" s="8"/>
      <c r="B861" s="19"/>
      <c r="C861" s="19"/>
      <c r="D861" s="6"/>
      <c r="M861" s="6"/>
      <c r="N861" s="6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</row>
    <row r="862" spans="1:33" ht="18.75" customHeight="1">
      <c r="A862" s="8"/>
      <c r="B862" s="19"/>
      <c r="C862" s="19"/>
      <c r="D862" s="6"/>
      <c r="M862" s="6"/>
      <c r="N862" s="6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</row>
    <row r="863" spans="1:33" ht="18.75" customHeight="1">
      <c r="A863" s="8"/>
      <c r="B863" s="19"/>
      <c r="C863" s="19"/>
      <c r="D863" s="6"/>
      <c r="M863" s="6"/>
      <c r="N863" s="6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</row>
    <row r="864" spans="1:33" ht="18.75" customHeight="1">
      <c r="A864" s="8"/>
      <c r="B864" s="19"/>
      <c r="C864" s="19"/>
      <c r="D864" s="6"/>
      <c r="M864" s="6"/>
      <c r="N864" s="6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</row>
    <row r="865" spans="1:33" ht="18.75" customHeight="1">
      <c r="A865" s="8"/>
      <c r="B865" s="19"/>
      <c r="C865" s="19"/>
      <c r="D865" s="6"/>
      <c r="M865" s="6"/>
      <c r="N865" s="6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</row>
    <row r="866" spans="1:33" ht="18.75" customHeight="1">
      <c r="A866" s="8"/>
      <c r="B866" s="19"/>
      <c r="C866" s="19"/>
      <c r="D866" s="6"/>
      <c r="M866" s="6"/>
      <c r="N866" s="6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</row>
    <row r="867" spans="1:33" ht="18.75" customHeight="1">
      <c r="A867" s="8"/>
      <c r="B867" s="19"/>
      <c r="C867" s="19"/>
      <c r="D867" s="6"/>
      <c r="M867" s="6"/>
      <c r="N867" s="6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</row>
    <row r="868" spans="1:33" ht="18.75" customHeight="1">
      <c r="A868" s="8"/>
      <c r="B868" s="19"/>
      <c r="C868" s="19"/>
      <c r="D868" s="6"/>
      <c r="M868" s="6"/>
      <c r="N868" s="6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</row>
    <row r="869" spans="1:33" ht="18.75" customHeight="1">
      <c r="A869" s="8"/>
      <c r="B869" s="19"/>
      <c r="C869" s="19"/>
      <c r="D869" s="6"/>
      <c r="M869" s="6"/>
      <c r="N869" s="6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</row>
    <row r="870" spans="1:33" ht="18.75" customHeight="1">
      <c r="A870" s="8"/>
      <c r="B870" s="19"/>
      <c r="C870" s="19"/>
      <c r="D870" s="6"/>
      <c r="M870" s="6"/>
      <c r="N870" s="6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</row>
    <row r="871" spans="1:33" ht="18.75" customHeight="1">
      <c r="A871" s="8"/>
      <c r="B871" s="19"/>
      <c r="C871" s="19"/>
      <c r="D871" s="6"/>
      <c r="M871" s="6"/>
      <c r="N871" s="6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</row>
    <row r="872" spans="1:33" ht="18.75" customHeight="1">
      <c r="A872" s="8"/>
      <c r="B872" s="19"/>
      <c r="C872" s="19"/>
      <c r="D872" s="6"/>
      <c r="M872" s="6"/>
      <c r="N872" s="6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</row>
    <row r="873" spans="1:33" ht="18.75" customHeight="1">
      <c r="A873" s="8"/>
      <c r="B873" s="19"/>
      <c r="C873" s="19"/>
      <c r="D873" s="6"/>
      <c r="M873" s="6"/>
      <c r="N873" s="6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</row>
    <row r="874" spans="1:33" ht="18.75" customHeight="1">
      <c r="A874" s="8"/>
      <c r="B874" s="19"/>
      <c r="C874" s="19"/>
      <c r="D874" s="6"/>
      <c r="M874" s="6"/>
      <c r="N874" s="6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</row>
    <row r="875" spans="1:33" ht="18.75" customHeight="1">
      <c r="A875" s="8"/>
      <c r="B875" s="19"/>
      <c r="C875" s="19"/>
      <c r="D875" s="6"/>
      <c r="M875" s="6"/>
      <c r="N875" s="6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</row>
    <row r="876" spans="1:33" ht="18.75" customHeight="1">
      <c r="A876" s="8"/>
      <c r="B876" s="19"/>
      <c r="C876" s="19"/>
      <c r="D876" s="6"/>
      <c r="M876" s="6"/>
      <c r="N876" s="6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</row>
    <row r="877" spans="1:33" ht="18.75" customHeight="1">
      <c r="A877" s="8"/>
      <c r="B877" s="19"/>
      <c r="C877" s="19"/>
      <c r="D877" s="6"/>
      <c r="M877" s="6"/>
      <c r="N877" s="6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</row>
    <row r="878" spans="1:33" ht="18.75" customHeight="1">
      <c r="A878" s="8"/>
      <c r="B878" s="19"/>
      <c r="C878" s="19"/>
      <c r="D878" s="6"/>
      <c r="M878" s="6"/>
      <c r="N878" s="6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</row>
    <row r="879" spans="1:33" ht="18.75" customHeight="1">
      <c r="A879" s="8"/>
      <c r="B879" s="19"/>
      <c r="C879" s="19"/>
      <c r="D879" s="6"/>
      <c r="M879" s="6"/>
      <c r="N879" s="6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</row>
    <row r="880" spans="1:33" ht="18.75" customHeight="1">
      <c r="A880" s="8"/>
      <c r="B880" s="19"/>
      <c r="C880" s="19"/>
      <c r="D880" s="6"/>
      <c r="M880" s="6"/>
      <c r="N880" s="6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</row>
    <row r="881" spans="1:33" ht="18.75" customHeight="1">
      <c r="A881" s="8"/>
      <c r="B881" s="19"/>
      <c r="C881" s="19"/>
      <c r="D881" s="6"/>
      <c r="M881" s="6"/>
      <c r="N881" s="6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</row>
    <row r="882" spans="1:33" ht="18.75" customHeight="1">
      <c r="A882" s="8"/>
      <c r="B882" s="19"/>
      <c r="C882" s="19"/>
      <c r="D882" s="6"/>
      <c r="M882" s="6"/>
      <c r="N882" s="6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</row>
    <row r="883" spans="1:33" ht="18.75" customHeight="1">
      <c r="A883" s="8"/>
      <c r="B883" s="19"/>
      <c r="C883" s="19"/>
      <c r="D883" s="6"/>
      <c r="M883" s="6"/>
      <c r="N883" s="6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</row>
    <row r="884" spans="1:33" ht="18.75" customHeight="1">
      <c r="A884" s="8"/>
      <c r="B884" s="19"/>
      <c r="C884" s="19"/>
      <c r="D884" s="6"/>
      <c r="M884" s="6"/>
      <c r="N884" s="6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</row>
    <row r="885" spans="1:33" ht="18.75" customHeight="1">
      <c r="A885" s="8"/>
      <c r="B885" s="19"/>
      <c r="C885" s="19"/>
      <c r="D885" s="6"/>
      <c r="M885" s="6"/>
      <c r="N885" s="6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</row>
    <row r="886" spans="1:33" ht="18.75" customHeight="1">
      <c r="A886" s="8"/>
      <c r="B886" s="19"/>
      <c r="C886" s="19"/>
      <c r="D886" s="6"/>
      <c r="M886" s="6"/>
      <c r="N886" s="6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</row>
    <row r="887" spans="1:33" ht="18.75" customHeight="1">
      <c r="A887" s="8"/>
      <c r="B887" s="19"/>
      <c r="C887" s="19"/>
      <c r="D887" s="6"/>
      <c r="M887" s="6"/>
      <c r="N887" s="6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</row>
    <row r="888" spans="1:33" ht="18.75" customHeight="1">
      <c r="A888" s="8"/>
      <c r="B888" s="19"/>
      <c r="C888" s="19"/>
      <c r="D888" s="6"/>
      <c r="M888" s="6"/>
      <c r="N888" s="6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</row>
    <row r="889" spans="1:33" ht="18.75" customHeight="1">
      <c r="A889" s="8"/>
      <c r="B889" s="19"/>
      <c r="C889" s="19"/>
      <c r="D889" s="6"/>
      <c r="M889" s="6"/>
      <c r="N889" s="6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</row>
    <row r="890" spans="1:33" ht="18.75" customHeight="1">
      <c r="A890" s="8"/>
      <c r="B890" s="19"/>
      <c r="C890" s="19"/>
      <c r="D890" s="6"/>
      <c r="M890" s="6"/>
      <c r="N890" s="6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</row>
    <row r="891" spans="1:33" ht="18.75" customHeight="1">
      <c r="A891" s="8"/>
      <c r="B891" s="19"/>
      <c r="C891" s="19"/>
      <c r="D891" s="6"/>
      <c r="M891" s="6"/>
      <c r="N891" s="6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</row>
    <row r="892" spans="1:33" ht="18.75" customHeight="1">
      <c r="A892" s="8"/>
      <c r="B892" s="19"/>
      <c r="C892" s="19"/>
      <c r="D892" s="6"/>
      <c r="M892" s="6"/>
      <c r="N892" s="6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</row>
    <row r="893" spans="1:33" ht="18.75" customHeight="1">
      <c r="A893" s="8"/>
      <c r="B893" s="19"/>
      <c r="C893" s="19"/>
      <c r="D893" s="6"/>
      <c r="M893" s="6"/>
      <c r="N893" s="6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</row>
    <row r="894" spans="1:33" ht="18.75" customHeight="1">
      <c r="A894" s="8"/>
      <c r="B894" s="19"/>
      <c r="C894" s="19"/>
      <c r="D894" s="6"/>
      <c r="M894" s="6"/>
      <c r="N894" s="6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</row>
    <row r="895" spans="1:33" ht="18.75" customHeight="1">
      <c r="A895" s="8"/>
      <c r="B895" s="19"/>
      <c r="C895" s="19"/>
      <c r="D895" s="6"/>
      <c r="M895" s="6"/>
      <c r="N895" s="6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</row>
    <row r="896" spans="1:33" ht="18.75" customHeight="1">
      <c r="A896" s="8"/>
      <c r="B896" s="19"/>
      <c r="C896" s="19"/>
      <c r="D896" s="6"/>
      <c r="M896" s="6"/>
      <c r="N896" s="6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</row>
    <row r="897" spans="1:33" ht="18.75" customHeight="1">
      <c r="A897" s="8"/>
      <c r="B897" s="19"/>
      <c r="C897" s="19"/>
      <c r="D897" s="6"/>
      <c r="M897" s="6"/>
      <c r="N897" s="6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</row>
    <row r="898" spans="1:33" ht="18.75" customHeight="1">
      <c r="A898" s="8"/>
      <c r="B898" s="19"/>
      <c r="C898" s="19"/>
      <c r="D898" s="6"/>
      <c r="M898" s="6"/>
      <c r="N898" s="6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</row>
    <row r="899" spans="1:33" ht="18.75" customHeight="1">
      <c r="A899" s="8"/>
      <c r="B899" s="19"/>
      <c r="C899" s="19"/>
      <c r="D899" s="6"/>
      <c r="M899" s="6"/>
      <c r="N899" s="6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</row>
    <row r="900" spans="1:33" ht="18.75" customHeight="1">
      <c r="A900" s="8"/>
      <c r="B900" s="19"/>
      <c r="C900" s="19"/>
      <c r="D900" s="6"/>
      <c r="M900" s="6"/>
      <c r="N900" s="6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</row>
    <row r="901" spans="1:33" ht="18.75" customHeight="1">
      <c r="A901" s="8"/>
      <c r="B901" s="19"/>
      <c r="C901" s="19"/>
      <c r="D901" s="6"/>
      <c r="M901" s="6"/>
      <c r="N901" s="6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</row>
    <row r="902" spans="1:33" ht="18.75" customHeight="1">
      <c r="A902" s="8"/>
      <c r="B902" s="19"/>
      <c r="C902" s="19"/>
      <c r="D902" s="6"/>
      <c r="M902" s="6"/>
      <c r="N902" s="6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</row>
    <row r="903" spans="1:33" ht="18.75" customHeight="1">
      <c r="A903" s="8"/>
      <c r="B903" s="19"/>
      <c r="C903" s="19"/>
      <c r="D903" s="6"/>
      <c r="M903" s="6"/>
      <c r="N903" s="6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</row>
    <row r="904" spans="1:33" ht="18.75" customHeight="1">
      <c r="A904" s="8"/>
      <c r="B904" s="19"/>
      <c r="C904" s="19"/>
      <c r="D904" s="6"/>
      <c r="M904" s="6"/>
      <c r="N904" s="6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</row>
    <row r="905" spans="1:33" ht="18.75" customHeight="1">
      <c r="A905" s="8"/>
      <c r="B905" s="19"/>
      <c r="C905" s="19"/>
      <c r="D905" s="6"/>
      <c r="M905" s="6"/>
      <c r="N905" s="6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</row>
    <row r="906" spans="1:33" ht="18.75" customHeight="1">
      <c r="A906" s="8"/>
      <c r="B906" s="19"/>
      <c r="C906" s="19"/>
      <c r="D906" s="6"/>
      <c r="M906" s="6"/>
      <c r="N906" s="6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</row>
    <row r="907" spans="1:33" ht="18.75" customHeight="1">
      <c r="A907" s="8"/>
      <c r="B907" s="19"/>
      <c r="C907" s="19"/>
      <c r="D907" s="6"/>
      <c r="M907" s="6"/>
      <c r="N907" s="6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</row>
    <row r="908" spans="1:33" ht="18.75" customHeight="1">
      <c r="A908" s="8"/>
      <c r="B908" s="19"/>
      <c r="C908" s="19"/>
      <c r="D908" s="6"/>
      <c r="M908" s="6"/>
      <c r="N908" s="6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</row>
    <row r="909" spans="1:33" ht="18.75" customHeight="1">
      <c r="A909" s="8"/>
      <c r="B909" s="19"/>
      <c r="C909" s="19"/>
      <c r="D909" s="6"/>
      <c r="M909" s="6"/>
      <c r="N909" s="6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</row>
    <row r="910" spans="1:33" ht="18.75" customHeight="1">
      <c r="A910" s="8"/>
      <c r="B910" s="19"/>
      <c r="C910" s="19"/>
      <c r="D910" s="6"/>
      <c r="M910" s="6"/>
      <c r="N910" s="6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</row>
    <row r="911" spans="1:33" ht="18.75" customHeight="1">
      <c r="A911" s="8"/>
      <c r="B911" s="19"/>
      <c r="C911" s="19"/>
      <c r="D911" s="6"/>
      <c r="M911" s="6"/>
      <c r="N911" s="6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</row>
    <row r="912" spans="1:33" ht="18.75" customHeight="1">
      <c r="A912" s="8"/>
      <c r="B912" s="19"/>
      <c r="C912" s="19"/>
      <c r="D912" s="6"/>
      <c r="M912" s="6"/>
      <c r="N912" s="6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</row>
    <row r="913" spans="1:33" ht="18.75" customHeight="1">
      <c r="A913" s="8"/>
      <c r="B913" s="19"/>
      <c r="C913" s="19"/>
      <c r="D913" s="6"/>
      <c r="M913" s="6"/>
      <c r="N913" s="6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</row>
    <row r="914" spans="1:33" ht="18.75" customHeight="1">
      <c r="A914" s="8"/>
      <c r="B914" s="19"/>
      <c r="C914" s="19"/>
      <c r="D914" s="6"/>
      <c r="M914" s="6"/>
      <c r="N914" s="6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</row>
    <row r="915" spans="1:33" ht="18.75" customHeight="1">
      <c r="A915" s="8"/>
      <c r="B915" s="19"/>
      <c r="C915" s="19"/>
      <c r="D915" s="6"/>
      <c r="M915" s="6"/>
      <c r="N915" s="6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</row>
    <row r="916" spans="1:33" ht="18.75" customHeight="1">
      <c r="A916" s="8"/>
      <c r="B916" s="19"/>
      <c r="C916" s="19"/>
      <c r="D916" s="6"/>
      <c r="M916" s="6"/>
      <c r="N916" s="6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</row>
    <row r="917" spans="1:33" ht="18.75" customHeight="1">
      <c r="A917" s="8"/>
      <c r="B917" s="19"/>
      <c r="C917" s="19"/>
      <c r="D917" s="6"/>
      <c r="M917" s="6"/>
      <c r="N917" s="6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</row>
    <row r="918" spans="1:33" ht="18.75" customHeight="1">
      <c r="A918" s="8"/>
      <c r="B918" s="19"/>
      <c r="C918" s="19"/>
      <c r="D918" s="6"/>
      <c r="M918" s="6"/>
      <c r="N918" s="6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</row>
    <row r="919" spans="1:33" ht="18.75" customHeight="1">
      <c r="A919" s="8"/>
      <c r="B919" s="19"/>
      <c r="C919" s="19"/>
      <c r="D919" s="6"/>
      <c r="M919" s="6"/>
      <c r="N919" s="6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</row>
    <row r="920" spans="1:33" ht="18.75" customHeight="1">
      <c r="A920" s="8"/>
      <c r="B920" s="19"/>
      <c r="C920" s="19"/>
      <c r="D920" s="6"/>
      <c r="M920" s="6"/>
      <c r="N920" s="6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</row>
    <row r="921" spans="1:33" ht="18.75" customHeight="1">
      <c r="A921" s="8"/>
      <c r="B921" s="19"/>
      <c r="C921" s="19"/>
      <c r="D921" s="6"/>
      <c r="M921" s="6"/>
      <c r="N921" s="6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</row>
    <row r="922" spans="1:33" ht="18.75" customHeight="1">
      <c r="A922" s="8"/>
      <c r="B922" s="19"/>
      <c r="C922" s="19"/>
      <c r="D922" s="6"/>
      <c r="M922" s="6"/>
      <c r="N922" s="6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</row>
    <row r="923" spans="1:33" ht="18.75" customHeight="1">
      <c r="A923" s="8"/>
      <c r="B923" s="19"/>
      <c r="C923" s="19"/>
      <c r="D923" s="6"/>
      <c r="M923" s="6"/>
      <c r="N923" s="6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</row>
    <row r="924" spans="1:33" ht="18.75" customHeight="1">
      <c r="A924" s="8"/>
      <c r="B924" s="19"/>
      <c r="C924" s="19"/>
      <c r="D924" s="6"/>
      <c r="M924" s="6"/>
      <c r="N924" s="6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</row>
    <row r="925" spans="1:33" ht="18.75" customHeight="1">
      <c r="A925" s="8"/>
      <c r="B925" s="19"/>
      <c r="C925" s="19"/>
      <c r="D925" s="6"/>
      <c r="M925" s="6"/>
      <c r="N925" s="6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</row>
    <row r="926" spans="1:33" ht="18.75" customHeight="1">
      <c r="A926" s="8"/>
      <c r="B926" s="19"/>
      <c r="C926" s="19"/>
      <c r="D926" s="6"/>
      <c r="M926" s="6"/>
      <c r="N926" s="6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</row>
    <row r="927" spans="1:33" ht="18.75" customHeight="1">
      <c r="A927" s="8"/>
      <c r="B927" s="19"/>
      <c r="C927" s="19"/>
      <c r="D927" s="6"/>
      <c r="M927" s="6"/>
      <c r="N927" s="6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</row>
    <row r="928" spans="1:33" ht="18.75" customHeight="1">
      <c r="A928" s="8"/>
      <c r="B928" s="19"/>
      <c r="C928" s="19"/>
      <c r="D928" s="6"/>
      <c r="M928" s="6"/>
      <c r="N928" s="6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</row>
    <row r="929" spans="1:33" ht="18.75" customHeight="1">
      <c r="A929" s="8"/>
      <c r="B929" s="19"/>
      <c r="C929" s="19"/>
      <c r="D929" s="6"/>
      <c r="M929" s="6"/>
      <c r="N929" s="6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</row>
    <row r="930" spans="1:33" ht="18.75" customHeight="1">
      <c r="A930" s="8"/>
      <c r="B930" s="19"/>
      <c r="C930" s="19"/>
      <c r="D930" s="6"/>
      <c r="M930" s="6"/>
      <c r="N930" s="6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</row>
    <row r="931" spans="1:33" ht="18.75" customHeight="1">
      <c r="A931" s="8"/>
      <c r="B931" s="19"/>
      <c r="C931" s="19"/>
      <c r="D931" s="6"/>
      <c r="M931" s="6"/>
      <c r="N931" s="6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</row>
    <row r="932" spans="1:33" ht="18.75" customHeight="1">
      <c r="A932" s="8"/>
      <c r="B932" s="19"/>
      <c r="C932" s="19"/>
      <c r="D932" s="6"/>
      <c r="M932" s="6"/>
      <c r="N932" s="6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</row>
    <row r="933" spans="1:33" ht="18.75" customHeight="1">
      <c r="A933" s="8"/>
      <c r="B933" s="19"/>
      <c r="C933" s="19"/>
      <c r="D933" s="6"/>
      <c r="M933" s="6"/>
      <c r="N933" s="6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</row>
    <row r="934" spans="1:33" ht="18.75" customHeight="1">
      <c r="A934" s="8"/>
      <c r="B934" s="19"/>
      <c r="C934" s="19"/>
      <c r="D934" s="6"/>
      <c r="M934" s="6"/>
      <c r="N934" s="6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 ht="18.75" customHeight="1">
      <c r="A935" s="8"/>
      <c r="B935" s="19"/>
      <c r="C935" s="19"/>
      <c r="D935" s="6"/>
      <c r="M935" s="6"/>
      <c r="N935" s="6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</row>
    <row r="936" spans="1:33" ht="18.75" customHeight="1">
      <c r="A936" s="8"/>
      <c r="B936" s="19"/>
      <c r="C936" s="19"/>
      <c r="D936" s="6"/>
      <c r="M936" s="6"/>
      <c r="N936" s="6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</row>
    <row r="937" spans="1:33" ht="18.75" customHeight="1">
      <c r="A937" s="8"/>
      <c r="B937" s="19"/>
      <c r="C937" s="19"/>
      <c r="D937" s="6"/>
      <c r="M937" s="6"/>
      <c r="N937" s="6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</row>
    <row r="938" spans="1:33" ht="18.75" customHeight="1">
      <c r="A938" s="8"/>
      <c r="B938" s="19"/>
      <c r="C938" s="19"/>
      <c r="D938" s="6"/>
      <c r="M938" s="6"/>
      <c r="N938" s="6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</row>
    <row r="939" spans="1:33" ht="18.75" customHeight="1">
      <c r="A939" s="8"/>
      <c r="B939" s="19"/>
      <c r="C939" s="19"/>
      <c r="D939" s="6"/>
      <c r="M939" s="6"/>
      <c r="N939" s="6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</row>
    <row r="940" spans="1:33" ht="18.75" customHeight="1">
      <c r="A940" s="8"/>
      <c r="B940" s="19"/>
      <c r="C940" s="19"/>
      <c r="D940" s="6"/>
      <c r="M940" s="6"/>
      <c r="N940" s="6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</row>
    <row r="941" spans="1:33" ht="18.75" customHeight="1">
      <c r="A941" s="8"/>
      <c r="B941" s="19"/>
      <c r="C941" s="19"/>
      <c r="D941" s="6"/>
      <c r="M941" s="6"/>
      <c r="N941" s="6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</row>
    <row r="942" spans="1:33" ht="18.75" customHeight="1">
      <c r="A942" s="8"/>
      <c r="B942" s="19"/>
      <c r="C942" s="19"/>
      <c r="D942" s="6"/>
      <c r="M942" s="6"/>
      <c r="N942" s="6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</row>
    <row r="943" spans="1:33" ht="18.75" customHeight="1">
      <c r="A943" s="8"/>
      <c r="B943" s="19"/>
      <c r="C943" s="19"/>
      <c r="D943" s="6"/>
      <c r="M943" s="6"/>
      <c r="N943" s="6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</row>
    <row r="944" spans="1:33" ht="18.75" customHeight="1">
      <c r="A944" s="8"/>
      <c r="B944" s="19"/>
      <c r="C944" s="19"/>
      <c r="D944" s="6"/>
      <c r="M944" s="6"/>
      <c r="N944" s="6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</row>
    <row r="945" spans="1:33" ht="18.75" customHeight="1">
      <c r="A945" s="8"/>
      <c r="B945" s="19"/>
      <c r="C945" s="19"/>
      <c r="D945" s="6"/>
      <c r="M945" s="6"/>
      <c r="N945" s="6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</row>
    <row r="946" spans="1:33" ht="18.75" customHeight="1">
      <c r="A946" s="8"/>
      <c r="B946" s="19"/>
      <c r="C946" s="19"/>
      <c r="D946" s="6"/>
      <c r="M946" s="6"/>
      <c r="N946" s="6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</row>
    <row r="947" spans="1:33" ht="18.75" customHeight="1">
      <c r="A947" s="8"/>
      <c r="B947" s="19"/>
      <c r="C947" s="19"/>
      <c r="D947" s="6"/>
      <c r="M947" s="6"/>
      <c r="N947" s="6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</row>
    <row r="948" spans="1:33" ht="18.75" customHeight="1">
      <c r="A948" s="8"/>
      <c r="B948" s="19"/>
      <c r="C948" s="19"/>
      <c r="D948" s="6"/>
      <c r="M948" s="6"/>
      <c r="N948" s="6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</row>
    <row r="949" spans="1:33" ht="18.75" customHeight="1">
      <c r="A949" s="8"/>
      <c r="B949" s="19"/>
      <c r="C949" s="19"/>
      <c r="D949" s="6"/>
      <c r="M949" s="6"/>
      <c r="N949" s="6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</row>
    <row r="950" spans="1:33" ht="18.75" customHeight="1">
      <c r="A950" s="8"/>
      <c r="B950" s="19"/>
      <c r="C950" s="19"/>
      <c r="D950" s="6"/>
      <c r="M950" s="6"/>
      <c r="N950" s="6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</row>
    <row r="951" spans="1:33" ht="18.75" customHeight="1">
      <c r="A951" s="8"/>
      <c r="B951" s="19"/>
      <c r="C951" s="19"/>
      <c r="D951" s="6"/>
      <c r="M951" s="6"/>
      <c r="N951" s="6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</row>
    <row r="952" spans="1:33" ht="18.75" customHeight="1">
      <c r="A952" s="8"/>
      <c r="B952" s="19"/>
      <c r="C952" s="19"/>
      <c r="D952" s="6"/>
      <c r="M952" s="6"/>
      <c r="N952" s="6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</row>
    <row r="953" spans="1:33" ht="18.75" customHeight="1">
      <c r="A953" s="8"/>
      <c r="B953" s="19"/>
      <c r="C953" s="19"/>
      <c r="D953" s="6"/>
      <c r="M953" s="6"/>
      <c r="N953" s="6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</row>
    <row r="954" spans="1:33" ht="18.75" customHeight="1">
      <c r="A954" s="8"/>
      <c r="B954" s="19"/>
      <c r="C954" s="19"/>
      <c r="D954" s="6"/>
      <c r="M954" s="6"/>
      <c r="N954" s="6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</row>
    <row r="955" spans="1:33" ht="18.75" customHeight="1">
      <c r="A955" s="8"/>
      <c r="B955" s="19"/>
      <c r="C955" s="19"/>
      <c r="D955" s="6"/>
      <c r="M955" s="6"/>
      <c r="N955" s="6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</row>
    <row r="956" spans="1:33" ht="18.75" customHeight="1">
      <c r="A956" s="8"/>
      <c r="B956" s="19"/>
      <c r="C956" s="19"/>
      <c r="D956" s="6"/>
      <c r="M956" s="6"/>
      <c r="N956" s="6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</row>
    <row r="957" spans="1:33" ht="18.75" customHeight="1">
      <c r="A957" s="8"/>
      <c r="B957" s="19"/>
      <c r="C957" s="19"/>
      <c r="D957" s="6"/>
      <c r="M957" s="6"/>
      <c r="N957" s="6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</row>
    <row r="958" spans="1:33" ht="18.75" customHeight="1">
      <c r="A958" s="8"/>
      <c r="B958" s="19"/>
      <c r="C958" s="19"/>
      <c r="D958" s="6"/>
      <c r="M958" s="6"/>
      <c r="N958" s="6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</row>
    <row r="959" spans="1:33" ht="18.75" customHeight="1">
      <c r="A959" s="8"/>
      <c r="B959" s="19"/>
      <c r="C959" s="19"/>
      <c r="D959" s="6"/>
      <c r="M959" s="6"/>
      <c r="N959" s="6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</row>
    <row r="960" spans="1:33" ht="18.75" customHeight="1">
      <c r="A960" s="8"/>
      <c r="B960" s="19"/>
      <c r="C960" s="19"/>
      <c r="D960" s="6"/>
      <c r="M960" s="6"/>
      <c r="N960" s="6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</row>
    <row r="961" spans="1:33" ht="18.75" customHeight="1">
      <c r="A961" s="8"/>
      <c r="B961" s="19"/>
      <c r="C961" s="19"/>
      <c r="D961" s="6"/>
      <c r="M961" s="6"/>
      <c r="N961" s="6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</row>
    <row r="962" spans="1:33" ht="18.75" customHeight="1">
      <c r="A962" s="8"/>
      <c r="B962" s="19"/>
      <c r="C962" s="19"/>
      <c r="D962" s="6"/>
      <c r="M962" s="6"/>
      <c r="N962" s="6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</row>
    <row r="963" spans="1:33" ht="18.75" customHeight="1">
      <c r="A963" s="8"/>
      <c r="B963" s="19"/>
      <c r="C963" s="19"/>
      <c r="D963" s="6"/>
      <c r="M963" s="6"/>
      <c r="N963" s="6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</row>
    <row r="964" spans="1:33" ht="18.75" customHeight="1">
      <c r="A964" s="8"/>
      <c r="B964" s="19"/>
      <c r="C964" s="19"/>
      <c r="D964" s="6"/>
      <c r="M964" s="6"/>
      <c r="N964" s="6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</row>
    <row r="965" spans="1:33" ht="18.75" customHeight="1">
      <c r="A965" s="8"/>
      <c r="B965" s="19"/>
      <c r="C965" s="19"/>
      <c r="D965" s="6"/>
      <c r="M965" s="6"/>
      <c r="N965" s="6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</row>
    <row r="966" spans="1:33" ht="18.75" customHeight="1">
      <c r="A966" s="8"/>
      <c r="B966" s="19"/>
      <c r="C966" s="19"/>
      <c r="D966" s="6"/>
      <c r="M966" s="6"/>
      <c r="N966" s="6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</row>
    <row r="967" spans="1:33" ht="18.75" customHeight="1">
      <c r="A967" s="8"/>
      <c r="B967" s="19"/>
      <c r="C967" s="19"/>
      <c r="D967" s="6"/>
      <c r="M967" s="6"/>
      <c r="N967" s="6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</row>
    <row r="968" spans="1:33" ht="18.75" customHeight="1">
      <c r="A968" s="8"/>
      <c r="B968" s="19"/>
      <c r="C968" s="19"/>
      <c r="D968" s="6"/>
      <c r="M968" s="6"/>
      <c r="N968" s="6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</row>
    <row r="969" spans="1:33" ht="18.75" customHeight="1">
      <c r="A969" s="8"/>
      <c r="B969" s="19"/>
      <c r="C969" s="19"/>
      <c r="D969" s="6"/>
      <c r="M969" s="6"/>
      <c r="N969" s="6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</row>
    <row r="970" spans="1:33" ht="18.75" customHeight="1">
      <c r="A970" s="8"/>
      <c r="B970" s="19"/>
      <c r="C970" s="19"/>
      <c r="D970" s="6"/>
      <c r="M970" s="6"/>
      <c r="N970" s="6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</row>
    <row r="971" spans="1:33" ht="18.75" customHeight="1">
      <c r="A971" s="8"/>
      <c r="B971" s="19"/>
      <c r="C971" s="19"/>
      <c r="D971" s="6"/>
      <c r="M971" s="6"/>
      <c r="N971" s="6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</row>
    <row r="972" spans="1:33" ht="18.75" customHeight="1">
      <c r="A972" s="8"/>
      <c r="B972" s="19"/>
      <c r="C972" s="19"/>
      <c r="D972" s="6"/>
      <c r="M972" s="6"/>
      <c r="N972" s="6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</row>
    <row r="973" spans="1:33" ht="18.75" customHeight="1">
      <c r="A973" s="8"/>
      <c r="B973" s="19"/>
      <c r="C973" s="19"/>
      <c r="D973" s="6"/>
      <c r="M973" s="6"/>
      <c r="N973" s="6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</row>
    <row r="974" spans="1:33" ht="18.75" customHeight="1">
      <c r="A974" s="8"/>
      <c r="B974" s="19"/>
      <c r="C974" s="19"/>
      <c r="D974" s="6"/>
      <c r="M974" s="6"/>
      <c r="N974" s="6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</row>
    <row r="975" spans="1:33" ht="18.75" customHeight="1">
      <c r="A975" s="8"/>
      <c r="B975" s="19"/>
      <c r="C975" s="19"/>
      <c r="D975" s="6"/>
      <c r="M975" s="6"/>
      <c r="N975" s="6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</row>
    <row r="976" spans="1:33" ht="18.75" customHeight="1">
      <c r="A976" s="8"/>
      <c r="B976" s="19"/>
      <c r="C976" s="19"/>
      <c r="D976" s="6"/>
      <c r="M976" s="6"/>
      <c r="N976" s="6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</row>
    <row r="977" spans="1:33" ht="18.75" customHeight="1">
      <c r="A977" s="8"/>
      <c r="B977" s="19"/>
      <c r="C977" s="19"/>
      <c r="D977" s="6"/>
      <c r="M977" s="6"/>
      <c r="N977" s="6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</row>
    <row r="978" spans="1:33" ht="18.75" customHeight="1">
      <c r="A978" s="8"/>
      <c r="B978" s="19"/>
      <c r="C978" s="19"/>
      <c r="D978" s="6"/>
      <c r="M978" s="6"/>
      <c r="N978" s="6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</row>
    <row r="979" spans="1:33" ht="18.75" customHeight="1">
      <c r="A979" s="8"/>
      <c r="B979" s="19"/>
      <c r="C979" s="19"/>
      <c r="D979" s="6"/>
      <c r="M979" s="6"/>
      <c r="N979" s="6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</row>
    <row r="980" spans="1:33" ht="18.75" customHeight="1">
      <c r="A980" s="8"/>
      <c r="B980" s="19"/>
      <c r="C980" s="19"/>
      <c r="D980" s="6"/>
      <c r="M980" s="6"/>
      <c r="N980" s="6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</row>
    <row r="981" spans="1:33" ht="18.75" customHeight="1">
      <c r="A981" s="8"/>
      <c r="B981" s="19"/>
      <c r="C981" s="19"/>
      <c r="D981" s="6"/>
      <c r="M981" s="6"/>
      <c r="N981" s="6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</row>
    <row r="982" spans="1:33" ht="18.75" customHeight="1">
      <c r="A982" s="8"/>
      <c r="B982" s="19"/>
      <c r="C982" s="19"/>
      <c r="D982" s="6"/>
      <c r="M982" s="6"/>
      <c r="N982" s="6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</row>
    <row r="983" spans="1:33" ht="18.75" customHeight="1">
      <c r="A983" s="8"/>
      <c r="B983" s="19"/>
      <c r="C983" s="19"/>
      <c r="D983" s="6"/>
      <c r="M983" s="6"/>
      <c r="N983" s="6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</row>
    <row r="984" spans="1:33" ht="18.75" customHeight="1">
      <c r="A984" s="8"/>
      <c r="B984" s="19"/>
      <c r="C984" s="19"/>
      <c r="D984" s="6"/>
      <c r="M984" s="6"/>
      <c r="N984" s="6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</row>
    <row r="985" spans="1:33" ht="18.75" customHeight="1">
      <c r="A985" s="8"/>
      <c r="B985" s="19"/>
      <c r="C985" s="19"/>
      <c r="D985" s="6"/>
      <c r="M985" s="6"/>
      <c r="N985" s="6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</row>
    <row r="986" spans="1:33" ht="18.75" customHeight="1">
      <c r="A986" s="8"/>
      <c r="B986" s="19"/>
      <c r="C986" s="19"/>
      <c r="D986" s="6"/>
      <c r="M986" s="6"/>
      <c r="N986" s="6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</row>
    <row r="987" spans="1:33" ht="18.75" customHeight="1">
      <c r="A987" s="8"/>
      <c r="B987" s="19"/>
      <c r="C987" s="19"/>
      <c r="D987" s="6"/>
      <c r="M987" s="6"/>
      <c r="N987" s="6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</row>
    <row r="988" spans="1:33" ht="18.75" customHeight="1">
      <c r="A988" s="8"/>
      <c r="B988" s="19"/>
      <c r="C988" s="19"/>
      <c r="D988" s="6"/>
      <c r="M988" s="6"/>
      <c r="N988" s="6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</row>
    <row r="989" spans="1:33" ht="18.75" customHeight="1">
      <c r="A989" s="8"/>
      <c r="B989" s="19"/>
      <c r="C989" s="19"/>
      <c r="D989" s="6"/>
      <c r="M989" s="6"/>
      <c r="N989" s="6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</row>
    <row r="990" spans="1:33" ht="18.75" customHeight="1">
      <c r="A990" s="8"/>
      <c r="B990" s="19"/>
      <c r="C990" s="19"/>
      <c r="D990" s="6"/>
      <c r="M990" s="6"/>
      <c r="N990" s="6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</row>
    <row r="991" spans="1:33" ht="18.75" customHeight="1">
      <c r="A991" s="8"/>
      <c r="B991" s="19"/>
      <c r="C991" s="19"/>
      <c r="D991" s="6"/>
      <c r="M991" s="6"/>
      <c r="N991" s="6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</row>
    <row r="992" spans="1:33" ht="18.75" customHeight="1">
      <c r="A992" s="8"/>
      <c r="B992" s="19"/>
      <c r="C992" s="19"/>
      <c r="D992" s="6"/>
      <c r="M992" s="6"/>
      <c r="N992" s="6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</row>
    <row r="993" spans="1:33" ht="18.75" customHeight="1">
      <c r="A993" s="8"/>
      <c r="B993" s="19"/>
      <c r="C993" s="19"/>
      <c r="D993" s="6"/>
      <c r="M993" s="6"/>
      <c r="N993" s="6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</row>
    <row r="994" spans="1:33" ht="18.75" customHeight="1">
      <c r="A994" s="8"/>
      <c r="B994" s="19"/>
      <c r="C994" s="19"/>
      <c r="D994" s="6"/>
      <c r="M994" s="6"/>
      <c r="N994" s="6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</row>
    <row r="995" spans="1:33" ht="18.75" customHeight="1">
      <c r="A995" s="8"/>
      <c r="B995" s="19"/>
      <c r="C995" s="19"/>
      <c r="D995" s="6"/>
      <c r="M995" s="6"/>
      <c r="N995" s="6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</row>
    <row r="996" spans="1:33" ht="18.75" customHeight="1">
      <c r="A996" s="8"/>
      <c r="B996" s="19"/>
      <c r="C996" s="19"/>
      <c r="D996" s="6"/>
      <c r="M996" s="6"/>
      <c r="N996" s="6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</row>
    <row r="997" spans="1:33" ht="18.75" customHeight="1">
      <c r="A997" s="8"/>
      <c r="B997" s="19"/>
      <c r="C997" s="19"/>
      <c r="D997" s="6"/>
      <c r="M997" s="6"/>
      <c r="N997" s="6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</row>
    <row r="998" spans="1:33" ht="18.75" customHeight="1">
      <c r="A998" s="8"/>
      <c r="B998" s="19"/>
      <c r="C998" s="19"/>
      <c r="D998" s="6"/>
      <c r="M998" s="6"/>
      <c r="N998" s="6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</row>
  </sheetData>
  <mergeCells count="2">
    <mergeCell ref="M11:N11"/>
    <mergeCell ref="M12:N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96.5" customWidth="1"/>
    <col min="5" max="5" width="8.6640625" customWidth="1"/>
    <col min="6" max="6" width="33.1640625" customWidth="1"/>
    <col min="7" max="8" width="13.6640625" customWidth="1"/>
    <col min="9" max="26" width="8.6640625" customWidth="1"/>
  </cols>
  <sheetData>
    <row r="1" spans="1:26" ht="45.75" customHeight="1">
      <c r="A1" s="1" t="s">
        <v>0</v>
      </c>
      <c r="B1" s="69" t="s">
        <v>134</v>
      </c>
      <c r="C1" s="69" t="s">
        <v>135</v>
      </c>
      <c r="D1" s="1" t="s">
        <v>3</v>
      </c>
      <c r="E1" s="1"/>
      <c r="F1" s="1" t="s">
        <v>4</v>
      </c>
      <c r="G1" s="69" t="s">
        <v>136</v>
      </c>
      <c r="H1" s="69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0</v>
      </c>
      <c r="C2" s="4">
        <v>0.2</v>
      </c>
      <c r="D2" s="54" t="s">
        <v>138</v>
      </c>
      <c r="F2" s="6"/>
      <c r="G2" s="4">
        <v>1</v>
      </c>
      <c r="H2" s="4">
        <v>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12">
      <c r="A3" s="9" t="s">
        <v>7</v>
      </c>
      <c r="B3" s="10">
        <f t="shared" ref="B3:B5" si="0">G3-0.8</f>
        <v>0.19999999999999996</v>
      </c>
      <c r="C3" s="10">
        <f t="shared" ref="C3:C5" si="1">H3</f>
        <v>0.5</v>
      </c>
      <c r="D3" s="11" t="s">
        <v>139</v>
      </c>
      <c r="E3" s="8"/>
      <c r="F3" s="11" t="s">
        <v>140</v>
      </c>
      <c r="G3" s="10">
        <v>1</v>
      </c>
      <c r="H3" s="10">
        <v>0.5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80">
      <c r="A4" s="9" t="s">
        <v>10</v>
      </c>
      <c r="B4" s="10">
        <f t="shared" si="0"/>
        <v>0.19999999999999996</v>
      </c>
      <c r="C4" s="10">
        <f t="shared" si="1"/>
        <v>0.5</v>
      </c>
      <c r="D4" s="11" t="s">
        <v>141</v>
      </c>
      <c r="E4" s="8"/>
      <c r="F4" s="6"/>
      <c r="G4" s="10">
        <v>1</v>
      </c>
      <c r="H4" s="10">
        <v>0.5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8">
      <c r="A5" s="9" t="s">
        <v>12</v>
      </c>
      <c r="B5" s="10">
        <f t="shared" si="0"/>
        <v>0.19999999999999996</v>
      </c>
      <c r="C5" s="10">
        <f t="shared" si="1"/>
        <v>0.5</v>
      </c>
      <c r="D5" s="11" t="s">
        <v>142</v>
      </c>
      <c r="E5" s="8"/>
      <c r="F5" s="6"/>
      <c r="G5" s="10">
        <v>1</v>
      </c>
      <c r="H5" s="10">
        <v>0.5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6"/>
      <c r="H6" s="16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64">
      <c r="A7" s="9" t="s">
        <v>15</v>
      </c>
      <c r="B7" s="10">
        <f t="shared" ref="B7:B9" si="2">G7-0.8</f>
        <v>0.19999999999999996</v>
      </c>
      <c r="C7" s="10">
        <f t="shared" ref="C7:C9" si="3">H7</f>
        <v>1</v>
      </c>
      <c r="D7" s="11" t="s">
        <v>143</v>
      </c>
      <c r="E7" s="8"/>
      <c r="F7" s="11" t="s">
        <v>144</v>
      </c>
      <c r="G7" s="10">
        <v>1</v>
      </c>
      <c r="H7" s="10">
        <v>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">
      <c r="A8" s="9" t="s">
        <v>17</v>
      </c>
      <c r="B8" s="10">
        <f t="shared" si="2"/>
        <v>0.19999999999999996</v>
      </c>
      <c r="C8" s="10">
        <f t="shared" si="3"/>
        <v>1</v>
      </c>
      <c r="D8" s="11" t="s">
        <v>145</v>
      </c>
      <c r="E8" s="8"/>
      <c r="F8" s="6"/>
      <c r="G8" s="10">
        <v>1</v>
      </c>
      <c r="H8" s="10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0">
        <f t="shared" si="2"/>
        <v>0.19999999999999996</v>
      </c>
      <c r="C9" s="10">
        <f t="shared" si="3"/>
        <v>1</v>
      </c>
      <c r="D9" s="11" t="s">
        <v>146</v>
      </c>
      <c r="E9" s="8"/>
      <c r="F9" s="6"/>
      <c r="G9" s="10">
        <v>1</v>
      </c>
      <c r="H9" s="10">
        <v>1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6"/>
      <c r="H10" s="1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64">
      <c r="A11" s="9" t="s">
        <v>19</v>
      </c>
      <c r="B11" s="10">
        <f t="shared" ref="B11:B13" si="4">G11-0.8</f>
        <v>0.19999999999999996</v>
      </c>
      <c r="C11" s="10">
        <f t="shared" ref="C11:C13" si="5">H11</f>
        <v>0</v>
      </c>
      <c r="D11" s="11" t="s">
        <v>147</v>
      </c>
      <c r="E11" s="8"/>
      <c r="F11" s="6" t="s">
        <v>20</v>
      </c>
      <c r="G11" s="10">
        <v>1</v>
      </c>
      <c r="H11" s="19">
        <v>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8">
      <c r="A12" s="9" t="s">
        <v>21</v>
      </c>
      <c r="B12" s="10">
        <f t="shared" si="4"/>
        <v>0.19999999999999996</v>
      </c>
      <c r="C12" s="10">
        <f t="shared" si="5"/>
        <v>0</v>
      </c>
      <c r="D12" s="11" t="s">
        <v>148</v>
      </c>
      <c r="E12" s="8"/>
      <c r="F12" s="6"/>
      <c r="G12" s="10">
        <v>1</v>
      </c>
      <c r="H12" s="19"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70" t="s">
        <v>22</v>
      </c>
      <c r="B13" s="10">
        <f t="shared" si="4"/>
        <v>0.19999999999999996</v>
      </c>
      <c r="C13" s="10">
        <f t="shared" si="5"/>
        <v>0</v>
      </c>
      <c r="D13" s="11" t="s">
        <v>149</v>
      </c>
      <c r="E13" s="8"/>
      <c r="F13" s="6"/>
      <c r="G13" s="10">
        <v>1</v>
      </c>
      <c r="H13" s="19">
        <v>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19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19"/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19"/>
      <c r="H16" s="1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19"/>
      <c r="H17" s="1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19"/>
      <c r="H18" s="1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19"/>
      <c r="H19" s="1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19"/>
      <c r="H20" s="1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19"/>
      <c r="H21" s="1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19"/>
      <c r="H22" s="1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19"/>
      <c r="H23" s="1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19"/>
      <c r="H24" s="1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19"/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19"/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19"/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19"/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19"/>
      <c r="H29" s="1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19"/>
      <c r="H30" s="19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19"/>
      <c r="H31" s="19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19"/>
      <c r="H32" s="19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19"/>
      <c r="H33" s="19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19"/>
      <c r="H34" s="19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19"/>
      <c r="H35" s="19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19"/>
      <c r="H36" s="19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19"/>
      <c r="H37" s="19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19"/>
      <c r="H38" s="19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19"/>
      <c r="H39" s="19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19"/>
      <c r="H40" s="19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19"/>
      <c r="H41" s="19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19"/>
      <c r="H42" s="19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19"/>
      <c r="H43" s="19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19"/>
      <c r="H44" s="19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19"/>
      <c r="H45" s="19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19"/>
      <c r="H46" s="19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19"/>
      <c r="H47" s="19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19"/>
      <c r="H48" s="1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19"/>
      <c r="H49" s="19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19"/>
      <c r="H50" s="1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19"/>
      <c r="H51" s="19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19"/>
      <c r="H52" s="19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19"/>
      <c r="H53" s="19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19"/>
      <c r="H54" s="19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19"/>
      <c r="H55" s="19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19"/>
      <c r="H56" s="19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19"/>
      <c r="H57" s="1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19"/>
      <c r="H58" s="19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19"/>
      <c r="H59" s="19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19"/>
      <c r="H60" s="19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19"/>
      <c r="H61" s="19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19"/>
      <c r="H62" s="19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19"/>
      <c r="H63" s="19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19"/>
      <c r="H64" s="19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19"/>
      <c r="H65" s="19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19"/>
      <c r="H66" s="19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19"/>
      <c r="H67" s="19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19"/>
      <c r="H68" s="19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19"/>
      <c r="H69" s="19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19"/>
      <c r="H70" s="19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19"/>
      <c r="H71" s="19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19"/>
      <c r="H72" s="19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19"/>
      <c r="H73" s="19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19"/>
      <c r="H74" s="19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19"/>
      <c r="H75" s="1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19"/>
      <c r="H76" s="19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19"/>
      <c r="H77" s="19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19"/>
      <c r="H78" s="19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19"/>
      <c r="H79" s="19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19"/>
      <c r="H80" s="19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19"/>
      <c r="H81" s="19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19"/>
      <c r="H82" s="19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19"/>
      <c r="H83" s="1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19"/>
      <c r="H84" s="19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19"/>
      <c r="H85" s="19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19"/>
      <c r="H86" s="19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19"/>
      <c r="H87" s="19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19"/>
      <c r="H88" s="19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19"/>
      <c r="H89" s="19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19"/>
      <c r="H90" s="19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19"/>
      <c r="H91" s="19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19"/>
      <c r="H92" s="19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19"/>
      <c r="H93" s="19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19"/>
      <c r="H94" s="19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19"/>
      <c r="H95" s="19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19"/>
      <c r="H96" s="19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19"/>
      <c r="H97" s="19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19"/>
      <c r="H98" s="19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19"/>
      <c r="H99" s="19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19"/>
      <c r="H100" s="19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19"/>
      <c r="H101" s="19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19"/>
      <c r="H102" s="19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19"/>
      <c r="H103" s="19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19"/>
      <c r="H104" s="19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19"/>
      <c r="H105" s="19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19"/>
      <c r="H106" s="19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19"/>
      <c r="H107" s="19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19"/>
      <c r="H108" s="19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19"/>
      <c r="H109" s="19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19"/>
      <c r="H110" s="19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19"/>
      <c r="H111" s="19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19"/>
      <c r="H112" s="19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19"/>
      <c r="H113" s="19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19"/>
      <c r="H114" s="19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19"/>
      <c r="H115" s="19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19"/>
      <c r="H116" s="19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19"/>
      <c r="H117" s="19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19"/>
      <c r="H118" s="19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19"/>
      <c r="H119" s="19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19"/>
      <c r="H120" s="19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19"/>
      <c r="H121" s="19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19"/>
      <c r="H122" s="19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19"/>
      <c r="H123" s="19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19"/>
      <c r="H124" s="19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19"/>
      <c r="H125" s="19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19"/>
      <c r="H126" s="19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19"/>
      <c r="H127" s="19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19"/>
      <c r="H128" s="19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19"/>
      <c r="H129" s="19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19"/>
      <c r="H130" s="19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19"/>
      <c r="H131" s="19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19"/>
      <c r="H132" s="19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19"/>
      <c r="H133" s="19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19"/>
      <c r="H134" s="19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19"/>
      <c r="H135" s="19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19"/>
      <c r="H136" s="19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19"/>
      <c r="H137" s="19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19"/>
      <c r="H138" s="19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19"/>
      <c r="H139" s="19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19"/>
      <c r="H140" s="19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19"/>
      <c r="H141" s="19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19"/>
      <c r="H142" s="19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19"/>
      <c r="H143" s="19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19"/>
      <c r="H144" s="19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19"/>
      <c r="H145" s="19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19"/>
      <c r="H146" s="19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19"/>
      <c r="H147" s="19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19"/>
      <c r="H148" s="19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19"/>
      <c r="H149" s="1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19"/>
      <c r="H150" s="19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19"/>
      <c r="H151" s="19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19"/>
      <c r="H152" s="19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19"/>
      <c r="H153" s="19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19"/>
      <c r="H154" s="19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19"/>
      <c r="H155" s="19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19"/>
      <c r="H156" s="19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19"/>
      <c r="H157" s="19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19"/>
      <c r="H158" s="19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19"/>
      <c r="H159" s="19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19"/>
      <c r="H160" s="19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19"/>
      <c r="H161" s="19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19"/>
      <c r="H162" s="19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19"/>
      <c r="H163" s="19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19"/>
      <c r="H164" s="19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19"/>
      <c r="H165" s="19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19"/>
      <c r="H166" s="19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19"/>
      <c r="H167" s="19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19"/>
      <c r="H168" s="19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19"/>
      <c r="H169" s="19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19"/>
      <c r="H170" s="19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19"/>
      <c r="H171" s="19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19"/>
      <c r="H172" s="19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19"/>
      <c r="H173" s="19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19"/>
      <c r="H174" s="19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19"/>
      <c r="H175" s="19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19"/>
      <c r="H176" s="19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19"/>
      <c r="H177" s="19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19"/>
      <c r="H178" s="19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19"/>
      <c r="H179" s="19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19"/>
      <c r="H180" s="19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19"/>
      <c r="H181" s="19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19"/>
      <c r="H182" s="19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19"/>
      <c r="H183" s="19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19"/>
      <c r="H184" s="19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19"/>
      <c r="H185" s="19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19"/>
      <c r="H186" s="19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19"/>
      <c r="H187" s="19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19"/>
      <c r="H188" s="19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19"/>
      <c r="H189" s="19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19"/>
      <c r="H190" s="19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19"/>
      <c r="H191" s="19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19"/>
      <c r="H192" s="19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19"/>
      <c r="H193" s="19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19"/>
      <c r="H194" s="19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19"/>
      <c r="H195" s="19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19"/>
      <c r="H196" s="19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19"/>
      <c r="H197" s="19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19"/>
      <c r="H198" s="19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19"/>
      <c r="H199" s="19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19"/>
      <c r="H200" s="19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19"/>
      <c r="H201" s="19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19"/>
      <c r="H202" s="19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19"/>
      <c r="H203" s="19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19"/>
      <c r="H204" s="19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19"/>
      <c r="H205" s="19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19"/>
      <c r="H206" s="19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19"/>
      <c r="H207" s="19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19"/>
      <c r="H208" s="19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19"/>
      <c r="H209" s="19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19"/>
      <c r="H210" s="19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19"/>
      <c r="H211" s="19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19"/>
      <c r="H212" s="19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19"/>
      <c r="H213" s="19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19"/>
      <c r="H214" s="19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19"/>
      <c r="H215" s="19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19"/>
      <c r="H216" s="19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19"/>
      <c r="H217" s="19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19"/>
      <c r="H218" s="19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19"/>
      <c r="H219" s="19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19"/>
      <c r="H220" s="19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19"/>
      <c r="H221" s="19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19"/>
      <c r="H222" s="19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19"/>
      <c r="H223" s="19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19"/>
      <c r="H224" s="19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19"/>
      <c r="H225" s="19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19"/>
      <c r="H226" s="19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19"/>
      <c r="H227" s="19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19"/>
      <c r="H228" s="19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19"/>
      <c r="H229" s="19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19"/>
      <c r="H230" s="19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19"/>
      <c r="H231" s="19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19"/>
      <c r="H232" s="19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19"/>
      <c r="H233" s="19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19"/>
      <c r="H234" s="19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19"/>
      <c r="H235" s="19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19"/>
      <c r="H236" s="19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19"/>
      <c r="H237" s="19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19"/>
      <c r="H238" s="19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19"/>
      <c r="H239" s="19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19"/>
      <c r="H240" s="19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19"/>
      <c r="H241" s="19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19"/>
      <c r="H242" s="19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19"/>
      <c r="H243" s="19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19"/>
      <c r="H244" s="19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19"/>
      <c r="H245" s="19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19"/>
      <c r="H246" s="19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19"/>
      <c r="H247" s="19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19"/>
      <c r="H248" s="19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19"/>
      <c r="H249" s="19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19"/>
      <c r="H250" s="19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19"/>
      <c r="H251" s="19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19"/>
      <c r="H252" s="19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19"/>
      <c r="H253" s="19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19"/>
      <c r="H254" s="19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19"/>
      <c r="H255" s="19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19"/>
      <c r="H256" s="19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19"/>
      <c r="H257" s="19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19"/>
      <c r="H258" s="19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19"/>
      <c r="H259" s="19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19"/>
      <c r="H260" s="19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19"/>
      <c r="H261" s="19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19"/>
      <c r="H262" s="19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19"/>
      <c r="H263" s="19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19"/>
      <c r="H264" s="19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19"/>
      <c r="H265" s="19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19"/>
      <c r="H266" s="19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19"/>
      <c r="H267" s="19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19"/>
      <c r="H268" s="19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19"/>
      <c r="H269" s="19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19"/>
      <c r="H270" s="19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19"/>
      <c r="H271" s="19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19"/>
      <c r="H272" s="19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19"/>
      <c r="H273" s="19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19"/>
      <c r="H274" s="19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19"/>
      <c r="H275" s="19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19"/>
      <c r="H276" s="19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19"/>
      <c r="H277" s="19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19"/>
      <c r="H278" s="19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19"/>
      <c r="H279" s="19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19"/>
      <c r="H280" s="19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19"/>
      <c r="H281" s="19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19"/>
      <c r="H282" s="19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19"/>
      <c r="H283" s="19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19"/>
      <c r="H284" s="19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19"/>
      <c r="H285" s="19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19"/>
      <c r="H286" s="19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19"/>
      <c r="H287" s="19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19"/>
      <c r="H288" s="19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19"/>
      <c r="H289" s="19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19"/>
      <c r="H290" s="19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19"/>
      <c r="H291" s="19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19"/>
      <c r="H292" s="19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19"/>
      <c r="H293" s="19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19"/>
      <c r="H294" s="19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19"/>
      <c r="H295" s="19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19"/>
      <c r="H296" s="19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19"/>
      <c r="H297" s="19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19"/>
      <c r="H298" s="19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19"/>
      <c r="H299" s="19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19"/>
      <c r="H300" s="19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19"/>
      <c r="H301" s="19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19"/>
      <c r="H302" s="19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19"/>
      <c r="H303" s="19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19"/>
      <c r="H304" s="19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19"/>
      <c r="H305" s="19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19"/>
      <c r="H306" s="19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19"/>
      <c r="H307" s="19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19"/>
      <c r="H308" s="19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19"/>
      <c r="H309" s="19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19"/>
      <c r="H310" s="19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19"/>
      <c r="H311" s="19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19"/>
      <c r="H312" s="19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19"/>
      <c r="H313" s="19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19"/>
      <c r="H314" s="19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19"/>
      <c r="H315" s="19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19"/>
      <c r="H316" s="19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19"/>
      <c r="H317" s="19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19"/>
      <c r="H318" s="19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19"/>
      <c r="H319" s="19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19"/>
      <c r="H320" s="19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19"/>
      <c r="H321" s="19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19"/>
      <c r="H322" s="19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19"/>
      <c r="H323" s="19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19"/>
      <c r="H324" s="19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19"/>
      <c r="H325" s="19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19"/>
      <c r="H326" s="19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19"/>
      <c r="H327" s="19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19"/>
      <c r="H328" s="19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19"/>
      <c r="H329" s="19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19"/>
      <c r="H330" s="19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19"/>
      <c r="H331" s="19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19"/>
      <c r="H332" s="19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19"/>
      <c r="H333" s="19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19"/>
      <c r="H334" s="19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19"/>
      <c r="H335" s="19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19"/>
      <c r="H336" s="19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19"/>
      <c r="H337" s="19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19"/>
      <c r="H338" s="19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19"/>
      <c r="H339" s="19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19"/>
      <c r="H340" s="19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19"/>
      <c r="H341" s="19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19"/>
      <c r="H342" s="19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19"/>
      <c r="H343" s="19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19"/>
      <c r="H344" s="19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19"/>
      <c r="H345" s="19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19"/>
      <c r="H346" s="19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19"/>
      <c r="H347" s="19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19"/>
      <c r="H348" s="19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19"/>
      <c r="H349" s="19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19"/>
      <c r="H350" s="19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19"/>
      <c r="H351" s="19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19"/>
      <c r="H352" s="19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19"/>
      <c r="H353" s="19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19"/>
      <c r="H354" s="19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19"/>
      <c r="H355" s="19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19"/>
      <c r="H356" s="19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19"/>
      <c r="H357" s="19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19"/>
      <c r="H358" s="19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19"/>
      <c r="H359" s="19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19"/>
      <c r="H360" s="19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19"/>
      <c r="H361" s="19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19"/>
      <c r="H362" s="19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19"/>
      <c r="H363" s="19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19"/>
      <c r="H364" s="19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19"/>
      <c r="H365" s="19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19"/>
      <c r="H366" s="19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19"/>
      <c r="H367" s="19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19"/>
      <c r="H368" s="19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19"/>
      <c r="H369" s="19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19"/>
      <c r="H370" s="19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19"/>
      <c r="H371" s="19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19"/>
      <c r="H372" s="19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19"/>
      <c r="H373" s="19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19"/>
      <c r="H374" s="19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19"/>
      <c r="H375" s="19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19"/>
      <c r="H376" s="19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19"/>
      <c r="H377" s="19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19"/>
      <c r="H378" s="19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19"/>
      <c r="H379" s="19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19"/>
      <c r="H380" s="19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19"/>
      <c r="H381" s="19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19"/>
      <c r="H382" s="19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19"/>
      <c r="H383" s="19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19"/>
      <c r="H384" s="19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19"/>
      <c r="H385" s="19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19"/>
      <c r="H386" s="19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19"/>
      <c r="H387" s="19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19"/>
      <c r="H388" s="19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19"/>
      <c r="H389" s="19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19"/>
      <c r="H390" s="19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19"/>
      <c r="H391" s="19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19"/>
      <c r="H392" s="19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19"/>
      <c r="H393" s="19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19"/>
      <c r="H394" s="19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19"/>
      <c r="H395" s="19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19"/>
      <c r="H396" s="19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19"/>
      <c r="H397" s="19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19"/>
      <c r="H398" s="19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19"/>
      <c r="H399" s="19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19"/>
      <c r="H400" s="19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19"/>
      <c r="H401" s="19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19"/>
      <c r="H402" s="19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19"/>
      <c r="H403" s="19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19"/>
      <c r="H404" s="19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19"/>
      <c r="H405" s="19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19"/>
      <c r="H406" s="19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19"/>
      <c r="H407" s="19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19"/>
      <c r="H408" s="19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19"/>
      <c r="H409" s="19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19"/>
      <c r="H410" s="19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19"/>
      <c r="H411" s="19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19"/>
      <c r="H412" s="19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19"/>
      <c r="H413" s="19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19"/>
      <c r="H414" s="19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19"/>
      <c r="H415" s="19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19"/>
      <c r="H416" s="19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19"/>
      <c r="H417" s="19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19"/>
      <c r="H418" s="19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19"/>
      <c r="H419" s="19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19"/>
      <c r="H420" s="19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19"/>
      <c r="H421" s="19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19"/>
      <c r="H422" s="19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19"/>
      <c r="H423" s="19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19"/>
      <c r="H424" s="19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19"/>
      <c r="H425" s="19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19"/>
      <c r="H426" s="19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19"/>
      <c r="H427" s="19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19"/>
      <c r="H428" s="19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19"/>
      <c r="H429" s="19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19"/>
      <c r="H430" s="19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19"/>
      <c r="H431" s="19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19"/>
      <c r="H432" s="19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19"/>
      <c r="H433" s="19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19"/>
      <c r="H434" s="19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19"/>
      <c r="H435" s="19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19"/>
      <c r="H436" s="19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19"/>
      <c r="H437" s="19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19"/>
      <c r="H438" s="19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19"/>
      <c r="H439" s="19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19"/>
      <c r="H440" s="19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19"/>
      <c r="H441" s="19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19"/>
      <c r="H442" s="19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19"/>
      <c r="H443" s="19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19"/>
      <c r="H444" s="19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19"/>
      <c r="H445" s="19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19"/>
      <c r="H446" s="19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19"/>
      <c r="H447" s="19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19"/>
      <c r="H448" s="19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19"/>
      <c r="H449" s="19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19"/>
      <c r="H450" s="19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19"/>
      <c r="H451" s="19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19"/>
      <c r="H452" s="19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19"/>
      <c r="H453" s="19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19"/>
      <c r="H454" s="19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19"/>
      <c r="H455" s="19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19"/>
      <c r="H456" s="19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19"/>
      <c r="H457" s="19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19"/>
      <c r="H458" s="19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19"/>
      <c r="H459" s="19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19"/>
      <c r="H460" s="19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19"/>
      <c r="H461" s="19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19"/>
      <c r="H462" s="19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19"/>
      <c r="H463" s="19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19"/>
      <c r="H464" s="19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19"/>
      <c r="H465" s="19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19"/>
      <c r="H466" s="19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19"/>
      <c r="H467" s="19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19"/>
      <c r="H468" s="19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19"/>
      <c r="H469" s="19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19"/>
      <c r="H470" s="19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19"/>
      <c r="H471" s="19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19"/>
      <c r="H472" s="19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19"/>
      <c r="H473" s="19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19"/>
      <c r="H474" s="19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19"/>
      <c r="H475" s="19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19"/>
      <c r="H476" s="19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19"/>
      <c r="H477" s="19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19"/>
      <c r="H478" s="19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19"/>
      <c r="H479" s="19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19"/>
      <c r="H480" s="19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19"/>
      <c r="H481" s="19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19"/>
      <c r="H482" s="19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19"/>
      <c r="H483" s="19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19"/>
      <c r="H484" s="19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19"/>
      <c r="H485" s="19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19"/>
      <c r="H486" s="19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19"/>
      <c r="H487" s="19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19"/>
      <c r="H488" s="19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19"/>
      <c r="H489" s="19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19"/>
      <c r="H490" s="19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19"/>
      <c r="H491" s="19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19"/>
      <c r="H492" s="19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19"/>
      <c r="H493" s="19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19"/>
      <c r="H494" s="19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19"/>
      <c r="H495" s="19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19"/>
      <c r="H496" s="19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19"/>
      <c r="H497" s="19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19"/>
      <c r="H498" s="19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19"/>
      <c r="H499" s="19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19"/>
      <c r="H500" s="19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19"/>
      <c r="H501" s="19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19"/>
      <c r="H502" s="19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19"/>
      <c r="H503" s="19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19"/>
      <c r="H504" s="19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19"/>
      <c r="H505" s="19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19"/>
      <c r="H506" s="19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19"/>
      <c r="H507" s="19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19"/>
      <c r="H508" s="19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19"/>
      <c r="H509" s="19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19"/>
      <c r="H510" s="19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19"/>
      <c r="H511" s="19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19"/>
      <c r="H512" s="19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19"/>
      <c r="H513" s="19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19"/>
      <c r="H514" s="19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19"/>
      <c r="H515" s="19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19"/>
      <c r="H516" s="19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19"/>
      <c r="H517" s="19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19"/>
      <c r="H518" s="19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19"/>
      <c r="H519" s="19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19"/>
      <c r="H520" s="19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19"/>
      <c r="H521" s="19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19"/>
      <c r="H522" s="19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19"/>
      <c r="H523" s="19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19"/>
      <c r="H524" s="19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19"/>
      <c r="H525" s="19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19"/>
      <c r="H526" s="19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19"/>
      <c r="H527" s="19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19"/>
      <c r="H528" s="19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19"/>
      <c r="H529" s="19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19"/>
      <c r="H530" s="19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19"/>
      <c r="H531" s="19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19"/>
      <c r="H532" s="19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19"/>
      <c r="H533" s="19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19"/>
      <c r="H534" s="19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19"/>
      <c r="H535" s="19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19"/>
      <c r="H536" s="19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19"/>
      <c r="H537" s="19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19"/>
      <c r="H538" s="19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19"/>
      <c r="H539" s="19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19"/>
      <c r="H540" s="19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19"/>
      <c r="H541" s="19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19"/>
      <c r="H542" s="19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19"/>
      <c r="H543" s="19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19"/>
      <c r="H544" s="19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19"/>
      <c r="H545" s="19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19"/>
      <c r="H546" s="19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19"/>
      <c r="H547" s="19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19"/>
      <c r="H548" s="19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19"/>
      <c r="H549" s="19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19"/>
      <c r="H550" s="19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19"/>
      <c r="H551" s="19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19"/>
      <c r="H552" s="19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19"/>
      <c r="H553" s="19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19"/>
      <c r="H554" s="19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19"/>
      <c r="H555" s="19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19"/>
      <c r="H556" s="19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19"/>
      <c r="H557" s="19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19"/>
      <c r="H558" s="19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19"/>
      <c r="H559" s="19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19"/>
      <c r="H560" s="19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19"/>
      <c r="H561" s="19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19"/>
      <c r="H562" s="19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19"/>
      <c r="H563" s="19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19"/>
      <c r="H564" s="19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19"/>
      <c r="H565" s="19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19"/>
      <c r="H566" s="19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19"/>
      <c r="H567" s="19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19"/>
      <c r="H568" s="19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19"/>
      <c r="H569" s="19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19"/>
      <c r="H570" s="19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19"/>
      <c r="H571" s="19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19"/>
      <c r="H572" s="19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19"/>
      <c r="H573" s="19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19"/>
      <c r="H574" s="19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19"/>
      <c r="H575" s="19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19"/>
      <c r="H576" s="19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19"/>
      <c r="H577" s="19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19"/>
      <c r="H578" s="19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19"/>
      <c r="H579" s="19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19"/>
      <c r="H580" s="19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19"/>
      <c r="H581" s="19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19"/>
      <c r="H582" s="19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19"/>
      <c r="H583" s="19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19"/>
      <c r="H584" s="19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19"/>
      <c r="H585" s="19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19"/>
      <c r="H586" s="19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19"/>
      <c r="H587" s="19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19"/>
      <c r="H588" s="19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19"/>
      <c r="H589" s="19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19"/>
      <c r="H590" s="19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19"/>
      <c r="H591" s="19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19"/>
      <c r="H592" s="19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19"/>
      <c r="H593" s="19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19"/>
      <c r="H594" s="19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19"/>
      <c r="H595" s="19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19"/>
      <c r="H596" s="19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19"/>
      <c r="H597" s="19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19"/>
      <c r="H598" s="19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19"/>
      <c r="H599" s="19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19"/>
      <c r="H600" s="19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19"/>
      <c r="H601" s="19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19"/>
      <c r="H602" s="19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19"/>
      <c r="H603" s="19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19"/>
      <c r="H604" s="19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19"/>
      <c r="H605" s="19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19"/>
      <c r="H606" s="19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19"/>
      <c r="H607" s="19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19"/>
      <c r="H608" s="19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19"/>
      <c r="H609" s="19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19"/>
      <c r="H610" s="19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19"/>
      <c r="H611" s="19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19"/>
      <c r="H612" s="19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19"/>
      <c r="H613" s="19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19"/>
      <c r="H614" s="19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19"/>
      <c r="H615" s="19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19"/>
      <c r="H616" s="19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19"/>
      <c r="H617" s="19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19"/>
      <c r="H618" s="19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19"/>
      <c r="H619" s="19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19"/>
      <c r="H620" s="19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19"/>
      <c r="H621" s="19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19"/>
      <c r="H622" s="19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19"/>
      <c r="H623" s="19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19"/>
      <c r="H624" s="19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19"/>
      <c r="H625" s="19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19"/>
      <c r="H626" s="19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19"/>
      <c r="H627" s="19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19"/>
      <c r="H628" s="19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19"/>
      <c r="H629" s="19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19"/>
      <c r="H630" s="19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19"/>
      <c r="H631" s="19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19"/>
      <c r="H632" s="19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19"/>
      <c r="H633" s="19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19"/>
      <c r="H634" s="19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19"/>
      <c r="H635" s="19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19"/>
      <c r="H636" s="19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19"/>
      <c r="H637" s="19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19"/>
      <c r="H638" s="19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19"/>
      <c r="H639" s="19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19"/>
      <c r="H640" s="19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19"/>
      <c r="H641" s="19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19"/>
      <c r="H642" s="19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19"/>
      <c r="H643" s="19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19"/>
      <c r="H644" s="19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19"/>
      <c r="H645" s="19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19"/>
      <c r="H646" s="19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19"/>
      <c r="H647" s="19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19"/>
      <c r="H648" s="19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19"/>
      <c r="H649" s="19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19"/>
      <c r="H650" s="19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19"/>
      <c r="H651" s="19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19"/>
      <c r="H652" s="19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19"/>
      <c r="H653" s="19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19"/>
      <c r="H654" s="19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19"/>
      <c r="H655" s="19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19"/>
      <c r="H656" s="19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19"/>
      <c r="H657" s="19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19"/>
      <c r="H658" s="19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19"/>
      <c r="H659" s="19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19"/>
      <c r="H660" s="19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19"/>
      <c r="H661" s="19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19"/>
      <c r="H662" s="19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19"/>
      <c r="H663" s="19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19"/>
      <c r="H664" s="19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19"/>
      <c r="H665" s="19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19"/>
      <c r="H666" s="19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19"/>
      <c r="H667" s="19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19"/>
      <c r="H668" s="19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19"/>
      <c r="H669" s="19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19"/>
      <c r="H670" s="19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19"/>
      <c r="H671" s="19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19"/>
      <c r="H672" s="19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19"/>
      <c r="H673" s="19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19"/>
      <c r="H674" s="19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19"/>
      <c r="H675" s="19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19"/>
      <c r="H676" s="19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19"/>
      <c r="H677" s="19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19"/>
      <c r="H678" s="19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19"/>
      <c r="H679" s="19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19"/>
      <c r="H680" s="19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19"/>
      <c r="H681" s="19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19"/>
      <c r="H682" s="19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19"/>
      <c r="H683" s="19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19"/>
      <c r="H684" s="19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19"/>
      <c r="H685" s="19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19"/>
      <c r="H686" s="19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19"/>
      <c r="H687" s="19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19"/>
      <c r="H688" s="19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19"/>
      <c r="H689" s="19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19"/>
      <c r="H690" s="19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19"/>
      <c r="H691" s="19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19"/>
      <c r="H692" s="19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19"/>
      <c r="H693" s="19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19"/>
      <c r="H694" s="19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19"/>
      <c r="H695" s="19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19"/>
      <c r="H696" s="19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19"/>
      <c r="H697" s="19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19"/>
      <c r="H698" s="19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19"/>
      <c r="H699" s="19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19"/>
      <c r="H700" s="19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19"/>
      <c r="H701" s="19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19"/>
      <c r="H702" s="19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19"/>
      <c r="H703" s="19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19"/>
      <c r="H704" s="19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19"/>
      <c r="H705" s="19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19"/>
      <c r="H706" s="19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19"/>
      <c r="H707" s="19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19"/>
      <c r="H708" s="19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19"/>
      <c r="H709" s="19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19"/>
      <c r="H710" s="19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19"/>
      <c r="H711" s="19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19"/>
      <c r="H712" s="19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19"/>
      <c r="H713" s="19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19"/>
      <c r="H714" s="19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19"/>
      <c r="H715" s="19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19"/>
      <c r="H716" s="19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19"/>
      <c r="H717" s="19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19"/>
      <c r="H718" s="19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19"/>
      <c r="H719" s="19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19"/>
      <c r="H720" s="19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19"/>
      <c r="H721" s="19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19"/>
      <c r="H722" s="19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19"/>
      <c r="H723" s="19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19"/>
      <c r="H724" s="19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19"/>
      <c r="H725" s="19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19"/>
      <c r="H726" s="19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19"/>
      <c r="H727" s="19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19"/>
      <c r="H728" s="19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19"/>
      <c r="H729" s="19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19"/>
      <c r="H730" s="19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19"/>
      <c r="H731" s="19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19"/>
      <c r="H732" s="19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19"/>
      <c r="H733" s="19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19"/>
      <c r="H734" s="19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19"/>
      <c r="H735" s="19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19"/>
      <c r="H736" s="19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19"/>
      <c r="H737" s="19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19"/>
      <c r="H738" s="19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19"/>
      <c r="H739" s="19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19"/>
      <c r="H740" s="19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19"/>
      <c r="H741" s="19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19"/>
      <c r="H742" s="19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19"/>
      <c r="H743" s="19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19"/>
      <c r="H744" s="19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19"/>
      <c r="H745" s="19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19"/>
      <c r="H746" s="19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19"/>
      <c r="H747" s="19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19"/>
      <c r="H748" s="19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19"/>
      <c r="H749" s="19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19"/>
      <c r="H750" s="19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19"/>
      <c r="H751" s="19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19"/>
      <c r="H752" s="19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19"/>
      <c r="H753" s="19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19"/>
      <c r="H754" s="19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19"/>
      <c r="H755" s="19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19"/>
      <c r="H756" s="19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19"/>
      <c r="H757" s="19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19"/>
      <c r="H758" s="19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19"/>
      <c r="H759" s="19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19"/>
      <c r="H760" s="19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19"/>
      <c r="H761" s="19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19"/>
      <c r="H762" s="19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19"/>
      <c r="H763" s="19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19"/>
      <c r="H764" s="19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19"/>
      <c r="H765" s="19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19"/>
      <c r="H766" s="19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19"/>
      <c r="H767" s="19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19"/>
      <c r="H768" s="19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19"/>
      <c r="H769" s="19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19"/>
      <c r="H770" s="19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19"/>
      <c r="H771" s="19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19"/>
      <c r="H772" s="19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19"/>
      <c r="H773" s="19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19"/>
      <c r="H774" s="19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19"/>
      <c r="H775" s="19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19"/>
      <c r="H776" s="19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19"/>
      <c r="H777" s="19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19"/>
      <c r="H778" s="19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19"/>
      <c r="H779" s="19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19"/>
      <c r="H780" s="19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19"/>
      <c r="H781" s="19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19"/>
      <c r="H782" s="19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19"/>
      <c r="H783" s="19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19"/>
      <c r="H784" s="19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19"/>
      <c r="H785" s="19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19"/>
      <c r="H786" s="19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19"/>
      <c r="H787" s="19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19"/>
      <c r="H788" s="19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19"/>
      <c r="H789" s="19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19"/>
      <c r="H790" s="19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19"/>
      <c r="H791" s="19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19"/>
      <c r="H792" s="19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19"/>
      <c r="H793" s="19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19"/>
      <c r="H794" s="19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19"/>
      <c r="H795" s="19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19"/>
      <c r="H796" s="19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19"/>
      <c r="H797" s="19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19"/>
      <c r="H798" s="19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19"/>
      <c r="H799" s="19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19"/>
      <c r="H800" s="19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19"/>
      <c r="H801" s="19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19"/>
      <c r="H802" s="19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19"/>
      <c r="H803" s="19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19"/>
      <c r="H804" s="19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19"/>
      <c r="H805" s="19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19"/>
      <c r="H806" s="19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19"/>
      <c r="H807" s="19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19"/>
      <c r="H808" s="19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19"/>
      <c r="H809" s="19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19"/>
      <c r="H810" s="19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19"/>
      <c r="H811" s="19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19"/>
      <c r="H812" s="19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19"/>
      <c r="H813" s="19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19"/>
      <c r="H814" s="19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19"/>
      <c r="H815" s="19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19"/>
      <c r="H816" s="19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19"/>
      <c r="H817" s="19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19"/>
      <c r="H818" s="19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19"/>
      <c r="H819" s="19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19"/>
      <c r="H820" s="19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19"/>
      <c r="H821" s="19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19"/>
      <c r="H822" s="19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19"/>
      <c r="H823" s="19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19"/>
      <c r="H824" s="19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19"/>
      <c r="H825" s="19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19"/>
      <c r="H826" s="19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19"/>
      <c r="H827" s="19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19"/>
      <c r="H828" s="19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19"/>
      <c r="H829" s="19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19"/>
      <c r="H830" s="19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19"/>
      <c r="H831" s="19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19"/>
      <c r="H832" s="19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19"/>
      <c r="H833" s="19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19"/>
      <c r="H834" s="19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19"/>
      <c r="H835" s="19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19"/>
      <c r="H836" s="19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19"/>
      <c r="H837" s="19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19"/>
      <c r="H838" s="19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19"/>
      <c r="H839" s="19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19"/>
      <c r="H840" s="19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19"/>
      <c r="H841" s="19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19"/>
      <c r="H842" s="19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19"/>
      <c r="H843" s="19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19"/>
      <c r="H844" s="19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19"/>
      <c r="H845" s="19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19"/>
      <c r="H846" s="19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19"/>
      <c r="H847" s="19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19"/>
      <c r="H848" s="19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19"/>
      <c r="H849" s="19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19"/>
      <c r="H850" s="19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19"/>
      <c r="H851" s="19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19"/>
      <c r="H852" s="19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19"/>
      <c r="H853" s="19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19"/>
      <c r="H854" s="19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19"/>
      <c r="H855" s="19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19"/>
      <c r="H856" s="19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19"/>
      <c r="H857" s="19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19"/>
      <c r="H858" s="19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19"/>
      <c r="H859" s="19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19"/>
      <c r="H860" s="19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19"/>
      <c r="H861" s="19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19"/>
      <c r="H862" s="19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19"/>
      <c r="H863" s="19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19"/>
      <c r="H864" s="19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19"/>
      <c r="H865" s="19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19"/>
      <c r="H866" s="19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19"/>
      <c r="H867" s="19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19"/>
      <c r="H868" s="19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19"/>
      <c r="H869" s="19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19"/>
      <c r="H870" s="19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19"/>
      <c r="H871" s="19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19"/>
      <c r="H872" s="19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19"/>
      <c r="H873" s="19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19"/>
      <c r="H874" s="19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19"/>
      <c r="H875" s="19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19"/>
      <c r="H876" s="19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19"/>
      <c r="H877" s="19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19"/>
      <c r="H878" s="19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19"/>
      <c r="H879" s="19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19"/>
      <c r="H880" s="19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19"/>
      <c r="H881" s="19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19"/>
      <c r="H882" s="19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19"/>
      <c r="H883" s="19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19"/>
      <c r="H884" s="19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19"/>
      <c r="H885" s="19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19"/>
      <c r="H886" s="19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19"/>
      <c r="H887" s="19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19"/>
      <c r="H888" s="19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19"/>
      <c r="H889" s="19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19"/>
      <c r="H890" s="19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19"/>
      <c r="H891" s="19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19"/>
      <c r="H892" s="19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19"/>
      <c r="H893" s="19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19"/>
      <c r="H894" s="19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19"/>
      <c r="H895" s="19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19"/>
      <c r="H896" s="19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19"/>
      <c r="H897" s="19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19"/>
      <c r="H898" s="19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19"/>
      <c r="H899" s="19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19"/>
      <c r="H900" s="19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19"/>
      <c r="H901" s="19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19"/>
      <c r="H902" s="19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19"/>
      <c r="H903" s="19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19"/>
      <c r="H904" s="19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19"/>
      <c r="H905" s="19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19"/>
      <c r="H906" s="19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19"/>
      <c r="H907" s="19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19"/>
      <c r="H908" s="19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19"/>
      <c r="H909" s="19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19"/>
      <c r="H910" s="19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19"/>
      <c r="H911" s="19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19"/>
      <c r="H912" s="19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19"/>
      <c r="H913" s="19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19"/>
      <c r="H914" s="19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19"/>
      <c r="H915" s="19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19"/>
      <c r="H916" s="19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19"/>
      <c r="H917" s="19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19"/>
      <c r="H918" s="19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19"/>
      <c r="H919" s="19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19"/>
      <c r="H920" s="19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19"/>
      <c r="H921" s="19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19"/>
      <c r="H922" s="19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19"/>
      <c r="H923" s="19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19"/>
      <c r="H924" s="19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19"/>
      <c r="H925" s="19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19"/>
      <c r="H926" s="19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19"/>
      <c r="H927" s="19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19"/>
      <c r="H928" s="19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19"/>
      <c r="H929" s="19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19"/>
      <c r="H930" s="19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19"/>
      <c r="H931" s="19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19"/>
      <c r="H932" s="19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19"/>
      <c r="H933" s="19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19"/>
      <c r="H934" s="19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19"/>
      <c r="H935" s="19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19"/>
      <c r="H936" s="19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19"/>
      <c r="H937" s="19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19"/>
      <c r="H938" s="19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19"/>
      <c r="H939" s="19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19"/>
      <c r="H940" s="19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19"/>
      <c r="H941" s="19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19"/>
      <c r="H942" s="19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19"/>
      <c r="H943" s="19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19"/>
      <c r="H944" s="19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19"/>
      <c r="H945" s="19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19"/>
      <c r="H946" s="19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19"/>
      <c r="H947" s="19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19"/>
      <c r="H948" s="19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19"/>
      <c r="H949" s="19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19"/>
      <c r="H950" s="19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19"/>
      <c r="H951" s="19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19"/>
      <c r="H952" s="19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19"/>
      <c r="H953" s="19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19"/>
      <c r="H954" s="19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19"/>
      <c r="H955" s="19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19"/>
      <c r="H956" s="19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19"/>
      <c r="H957" s="19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19"/>
      <c r="H958" s="19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19"/>
      <c r="H959" s="19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19"/>
      <c r="H960" s="19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19"/>
      <c r="H961" s="19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19"/>
      <c r="H962" s="19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19"/>
      <c r="H963" s="19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19"/>
      <c r="H964" s="19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19"/>
      <c r="H965" s="19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19"/>
      <c r="H966" s="19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19"/>
      <c r="H967" s="19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19"/>
      <c r="H968" s="19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19"/>
      <c r="H969" s="19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19"/>
      <c r="H970" s="19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19"/>
      <c r="H971" s="19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19"/>
      <c r="H972" s="19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19"/>
      <c r="H973" s="19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19"/>
      <c r="H974" s="19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19"/>
      <c r="H975" s="19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19"/>
      <c r="H976" s="19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19"/>
      <c r="H977" s="19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19"/>
      <c r="H978" s="19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19"/>
      <c r="H979" s="19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19"/>
      <c r="H980" s="19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19"/>
      <c r="H981" s="19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19"/>
      <c r="H982" s="19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19"/>
      <c r="H983" s="19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19"/>
      <c r="H984" s="19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19"/>
      <c r="H985" s="19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19"/>
      <c r="H986" s="19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19"/>
      <c r="H987" s="19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19"/>
      <c r="H988" s="19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19"/>
      <c r="H989" s="19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19"/>
      <c r="H990" s="19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19"/>
      <c r="H991" s="19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19"/>
      <c r="H992" s="19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19"/>
      <c r="H993" s="19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19"/>
      <c r="H994" s="19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19"/>
      <c r="H995" s="19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19"/>
      <c r="H996" s="19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19"/>
      <c r="H997" s="19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19"/>
      <c r="H998" s="19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5</v>
      </c>
      <c r="B2" s="4">
        <v>0</v>
      </c>
      <c r="C2" s="4">
        <v>0</v>
      </c>
      <c r="D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9">
        <v>0</v>
      </c>
      <c r="C3" s="19">
        <v>0</v>
      </c>
      <c r="D3" s="6" t="s">
        <v>150</v>
      </c>
      <c r="E3" s="8"/>
      <c r="F3" s="6" t="s">
        <v>151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9">
        <v>0</v>
      </c>
      <c r="C4" s="19">
        <v>0</v>
      </c>
      <c r="D4" s="6"/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9">
        <v>0</v>
      </c>
      <c r="C5" s="19">
        <v>0</v>
      </c>
      <c r="D5" s="6"/>
      <c r="E5" s="8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9">
        <v>0</v>
      </c>
      <c r="C7" s="19">
        <v>0</v>
      </c>
      <c r="D7" s="6" t="s">
        <v>152</v>
      </c>
      <c r="E7" s="8"/>
      <c r="F7" s="6" t="s">
        <v>16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9">
        <v>0</v>
      </c>
      <c r="C8" s="19">
        <v>0</v>
      </c>
      <c r="D8" s="6"/>
      <c r="E8" s="8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9">
        <v>0</v>
      </c>
      <c r="C9" s="19">
        <v>0</v>
      </c>
      <c r="D9" s="6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9">
        <v>0</v>
      </c>
      <c r="C11" s="19">
        <v>0</v>
      </c>
      <c r="D11" s="6" t="s">
        <v>44</v>
      </c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9">
        <v>0</v>
      </c>
      <c r="C12" s="19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9">
        <v>0</v>
      </c>
      <c r="C13" s="19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8.6640625" customWidth="1"/>
    <col min="6" max="6" width="42.33203125" customWidth="1"/>
    <col min="7" max="26" width="8.6640625" customWidth="1"/>
  </cols>
  <sheetData>
    <row r="1" spans="1:26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8"/>
      <c r="B2" s="10"/>
      <c r="C2" s="10"/>
      <c r="D2" s="6"/>
      <c r="F2" s="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9" t="s">
        <v>7</v>
      </c>
      <c r="B3" s="10">
        <v>0.3</v>
      </c>
      <c r="C3" s="10">
        <v>0.3</v>
      </c>
      <c r="D3" s="11" t="s">
        <v>153</v>
      </c>
      <c r="E3" s="8"/>
      <c r="F3" s="6" t="s">
        <v>151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45" customHeight="1">
      <c r="A4" s="9" t="s">
        <v>10</v>
      </c>
      <c r="B4" s="10">
        <v>0.3</v>
      </c>
      <c r="C4" s="10">
        <v>0.5</v>
      </c>
      <c r="D4" s="6"/>
      <c r="E4" s="8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45" customHeight="1">
      <c r="A5" s="9" t="s">
        <v>12</v>
      </c>
      <c r="B5" s="10">
        <v>0.6</v>
      </c>
      <c r="C5" s="10">
        <v>1</v>
      </c>
      <c r="D5" s="6"/>
      <c r="E5" s="8"/>
      <c r="F5" s="54" t="s">
        <v>154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.75" customHeight="1">
      <c r="A6" s="14"/>
      <c r="B6" s="16"/>
      <c r="C6" s="16"/>
      <c r="D6" s="17"/>
      <c r="E6" s="18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45" customHeight="1">
      <c r="A7" s="9" t="s">
        <v>15</v>
      </c>
      <c r="B7" s="19">
        <v>0</v>
      </c>
      <c r="C7" s="19">
        <v>0</v>
      </c>
      <c r="D7" s="6" t="s">
        <v>152</v>
      </c>
      <c r="E7" s="8"/>
      <c r="F7" s="6" t="s">
        <v>16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9" t="s">
        <v>17</v>
      </c>
      <c r="B8" s="19">
        <v>0</v>
      </c>
      <c r="C8" s="19">
        <v>0</v>
      </c>
      <c r="D8" s="6"/>
      <c r="E8" s="8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9" t="s">
        <v>18</v>
      </c>
      <c r="B9" s="19">
        <v>0</v>
      </c>
      <c r="C9" s="19">
        <v>0</v>
      </c>
      <c r="D9" s="6"/>
      <c r="E9" s="8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45" customHeight="1">
      <c r="A11" s="9" t="s">
        <v>19</v>
      </c>
      <c r="B11" s="19">
        <v>0</v>
      </c>
      <c r="C11" s="19">
        <v>0</v>
      </c>
      <c r="D11" s="6" t="s">
        <v>44</v>
      </c>
      <c r="E11" s="8"/>
      <c r="F11" s="6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9" t="s">
        <v>21</v>
      </c>
      <c r="B12" s="19">
        <v>0</v>
      </c>
      <c r="C12" s="19">
        <v>0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9" t="s">
        <v>22</v>
      </c>
      <c r="B13" s="19">
        <v>0</v>
      </c>
      <c r="C13" s="19">
        <v>0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8.75" customHeight="1">
      <c r="A15" s="8"/>
      <c r="B15" s="19"/>
      <c r="C15" s="19"/>
      <c r="D15" s="6"/>
      <c r="E15" s="8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8.75" customHeight="1">
      <c r="A16" s="8"/>
      <c r="B16" s="19"/>
      <c r="C16" s="19"/>
      <c r="D16" s="6"/>
      <c r="E16" s="8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8.75" customHeight="1">
      <c r="A17" s="8"/>
      <c r="B17" s="19"/>
      <c r="C17" s="19"/>
      <c r="D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8.75" customHeight="1">
      <c r="A18" s="8"/>
      <c r="B18" s="19"/>
      <c r="C18" s="19"/>
      <c r="D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T34"/>
  <sheetViews>
    <sheetView workbookViewId="0"/>
  </sheetViews>
  <sheetFormatPr baseColWidth="10" defaultColWidth="14.5" defaultRowHeight="15" customHeight="1"/>
  <sheetData>
    <row r="1" spans="1:20">
      <c r="A1" s="71"/>
      <c r="B1" s="72" t="s">
        <v>155</v>
      </c>
      <c r="C1" s="72" t="s">
        <v>156</v>
      </c>
      <c r="D1" s="72" t="s">
        <v>157</v>
      </c>
      <c r="E1" s="72" t="s">
        <v>158</v>
      </c>
      <c r="F1" s="72" t="s">
        <v>159</v>
      </c>
      <c r="G1" s="72" t="s">
        <v>160</v>
      </c>
      <c r="H1" s="72" t="s">
        <v>161</v>
      </c>
      <c r="I1" s="72" t="s">
        <v>162</v>
      </c>
      <c r="J1" s="72" t="s">
        <v>163</v>
      </c>
      <c r="K1" s="72" t="s">
        <v>164</v>
      </c>
      <c r="L1" s="97" t="s">
        <v>165</v>
      </c>
      <c r="M1" s="96"/>
      <c r="N1" s="97" t="s">
        <v>166</v>
      </c>
      <c r="O1" s="96"/>
      <c r="P1" s="71"/>
      <c r="Q1" s="71"/>
      <c r="R1" s="71"/>
      <c r="S1" s="71"/>
      <c r="T1" s="71"/>
    </row>
    <row r="2" spans="1:20">
      <c r="A2" s="72" t="s">
        <v>167</v>
      </c>
      <c r="B2" s="73">
        <v>0.5</v>
      </c>
      <c r="C2" s="73">
        <v>0.3</v>
      </c>
      <c r="D2" s="71"/>
      <c r="E2" s="71"/>
      <c r="F2" s="71"/>
      <c r="G2" s="71"/>
      <c r="H2" s="73">
        <v>0.2</v>
      </c>
      <c r="I2" s="71"/>
      <c r="J2" s="71"/>
      <c r="K2" s="71"/>
      <c r="L2" s="74"/>
      <c r="M2" s="71"/>
      <c r="N2" s="73">
        <f t="shared" ref="N2:N16" si="0">SUM(B2:L2)</f>
        <v>1</v>
      </c>
      <c r="O2" s="71"/>
      <c r="P2" s="71"/>
      <c r="Q2" s="71"/>
      <c r="R2" s="71"/>
      <c r="S2" s="71"/>
      <c r="T2" s="71"/>
    </row>
    <row r="3" spans="1:20">
      <c r="A3" s="72" t="s">
        <v>168</v>
      </c>
      <c r="B3" s="71"/>
      <c r="C3" s="71"/>
      <c r="D3" s="71"/>
      <c r="E3" s="73">
        <v>0.3</v>
      </c>
      <c r="F3" s="71"/>
      <c r="G3" s="71"/>
      <c r="H3" s="73">
        <v>0.2</v>
      </c>
      <c r="I3" s="71"/>
      <c r="J3" s="71"/>
      <c r="K3" s="71"/>
      <c r="L3" s="75">
        <v>0.5</v>
      </c>
      <c r="M3" s="71"/>
      <c r="N3" s="73">
        <f t="shared" si="0"/>
        <v>1</v>
      </c>
      <c r="O3" s="71"/>
      <c r="P3" s="71"/>
      <c r="Q3" s="71"/>
      <c r="R3" s="71"/>
      <c r="S3" s="71"/>
      <c r="T3" s="71"/>
    </row>
    <row r="4" spans="1:20">
      <c r="A4" s="72" t="s">
        <v>169</v>
      </c>
      <c r="B4" s="73">
        <v>0.2</v>
      </c>
      <c r="C4" s="71"/>
      <c r="D4" s="71"/>
      <c r="E4" s="73">
        <v>0.5</v>
      </c>
      <c r="F4" s="71"/>
      <c r="G4" s="71"/>
      <c r="H4" s="71"/>
      <c r="I4" s="71"/>
      <c r="J4" s="71"/>
      <c r="K4" s="73">
        <v>0.3</v>
      </c>
      <c r="L4" s="74"/>
      <c r="M4" s="71"/>
      <c r="N4" s="73">
        <f t="shared" si="0"/>
        <v>1</v>
      </c>
      <c r="O4" s="71"/>
      <c r="P4" s="71"/>
      <c r="Q4" s="71"/>
      <c r="R4" s="71"/>
      <c r="S4" s="71"/>
      <c r="T4" s="71"/>
    </row>
    <row r="5" spans="1:20">
      <c r="A5" s="72" t="s">
        <v>170</v>
      </c>
      <c r="B5" s="71"/>
      <c r="C5" s="71"/>
      <c r="D5" s="71"/>
      <c r="E5" s="73">
        <v>0.5</v>
      </c>
      <c r="F5" s="71"/>
      <c r="G5" s="71"/>
      <c r="H5" s="73">
        <v>0.4</v>
      </c>
      <c r="I5" s="71"/>
      <c r="J5" s="71"/>
      <c r="K5" s="73">
        <v>0.1</v>
      </c>
      <c r="L5" s="74"/>
      <c r="M5" s="71"/>
      <c r="N5" s="73">
        <f t="shared" si="0"/>
        <v>1</v>
      </c>
      <c r="O5" s="71"/>
      <c r="P5" s="71"/>
      <c r="Q5" s="71"/>
      <c r="R5" s="71"/>
      <c r="S5" s="71"/>
      <c r="T5" s="71"/>
    </row>
    <row r="6" spans="1:20">
      <c r="A6" s="72" t="s">
        <v>171</v>
      </c>
      <c r="B6" s="71"/>
      <c r="C6" s="73">
        <v>0.6</v>
      </c>
      <c r="D6" s="71"/>
      <c r="E6" s="71"/>
      <c r="F6" s="71"/>
      <c r="G6" s="71"/>
      <c r="H6" s="73">
        <v>0.2</v>
      </c>
      <c r="I6" s="73">
        <v>0.2</v>
      </c>
      <c r="J6" s="71"/>
      <c r="K6" s="71"/>
      <c r="L6" s="74"/>
      <c r="M6" s="71"/>
      <c r="N6" s="73">
        <f t="shared" si="0"/>
        <v>1</v>
      </c>
      <c r="O6" s="71"/>
      <c r="P6" s="71"/>
      <c r="Q6" s="71"/>
      <c r="R6" s="71"/>
      <c r="S6" s="71"/>
      <c r="T6" s="71"/>
    </row>
    <row r="7" spans="1:20">
      <c r="A7" s="72" t="s">
        <v>172</v>
      </c>
      <c r="B7" s="73">
        <v>0.3</v>
      </c>
      <c r="C7" s="73">
        <v>0.3</v>
      </c>
      <c r="D7" s="71"/>
      <c r="E7" s="71"/>
      <c r="F7" s="71"/>
      <c r="G7" s="71"/>
      <c r="H7" s="71"/>
      <c r="I7" s="71"/>
      <c r="J7" s="71"/>
      <c r="K7" s="73">
        <v>0.4</v>
      </c>
      <c r="L7" s="74"/>
      <c r="M7" s="71"/>
      <c r="N7" s="73">
        <f t="shared" si="0"/>
        <v>1</v>
      </c>
      <c r="O7" s="71"/>
      <c r="Q7" s="71"/>
      <c r="R7" s="71"/>
      <c r="S7" s="71"/>
      <c r="T7" s="71"/>
    </row>
    <row r="8" spans="1:20">
      <c r="A8" s="72" t="s">
        <v>173</v>
      </c>
      <c r="B8" s="71"/>
      <c r="C8" s="71"/>
      <c r="D8" s="71"/>
      <c r="E8" s="73">
        <v>1</v>
      </c>
      <c r="F8" s="71"/>
      <c r="G8" s="71"/>
      <c r="H8" s="71"/>
      <c r="I8" s="71"/>
      <c r="J8" s="71"/>
      <c r="K8" s="71"/>
      <c r="L8" s="74"/>
      <c r="M8" s="71"/>
      <c r="N8" s="73">
        <f t="shared" si="0"/>
        <v>1</v>
      </c>
      <c r="O8" s="71"/>
      <c r="Q8" s="71"/>
      <c r="R8" s="71"/>
      <c r="S8" s="71"/>
      <c r="T8" s="71"/>
    </row>
    <row r="9" spans="1:20">
      <c r="A9" s="76" t="s">
        <v>174</v>
      </c>
      <c r="B9" s="77">
        <v>0.9</v>
      </c>
      <c r="C9" s="71"/>
      <c r="D9" s="71"/>
      <c r="E9" s="71"/>
      <c r="F9" s="71"/>
      <c r="G9" s="71"/>
      <c r="H9" s="77">
        <v>0.1</v>
      </c>
      <c r="I9" s="71"/>
      <c r="J9" s="71"/>
      <c r="K9" s="71"/>
      <c r="L9" s="74"/>
      <c r="M9" s="71"/>
      <c r="N9" s="73">
        <f t="shared" si="0"/>
        <v>1</v>
      </c>
      <c r="O9" s="71"/>
      <c r="P9" s="72" t="s">
        <v>175</v>
      </c>
      <c r="Q9" s="71"/>
      <c r="R9" s="71"/>
      <c r="S9" s="71"/>
      <c r="T9" s="71"/>
    </row>
    <row r="10" spans="1:20">
      <c r="A10" s="72" t="s">
        <v>176</v>
      </c>
      <c r="B10" s="73">
        <v>0.5</v>
      </c>
      <c r="C10" s="73">
        <v>0.2</v>
      </c>
      <c r="D10" s="73">
        <v>0.3</v>
      </c>
      <c r="E10" s="71"/>
      <c r="F10" s="71"/>
      <c r="G10" s="71"/>
      <c r="H10" s="71"/>
      <c r="I10" s="71"/>
      <c r="J10" s="71"/>
      <c r="K10" s="71"/>
      <c r="L10" s="74"/>
      <c r="M10" s="71"/>
      <c r="N10" s="73">
        <f t="shared" si="0"/>
        <v>1</v>
      </c>
      <c r="O10" s="71"/>
      <c r="P10" s="71"/>
      <c r="Q10" s="71"/>
      <c r="R10" s="71"/>
      <c r="S10" s="71"/>
      <c r="T10" s="71"/>
    </row>
    <row r="11" spans="1:20">
      <c r="A11" s="72" t="s">
        <v>177</v>
      </c>
      <c r="B11" s="71"/>
      <c r="C11" s="71"/>
      <c r="D11" s="71"/>
      <c r="E11" s="72">
        <v>0.4</v>
      </c>
      <c r="F11" s="71"/>
      <c r="G11" s="71"/>
      <c r="H11" s="73">
        <v>0.6</v>
      </c>
      <c r="I11" s="71"/>
      <c r="J11" s="71"/>
      <c r="K11" s="71"/>
      <c r="L11" s="74"/>
      <c r="M11" s="71"/>
      <c r="N11" s="73">
        <f t="shared" si="0"/>
        <v>1</v>
      </c>
      <c r="O11" s="71"/>
      <c r="P11" s="71"/>
      <c r="Q11" s="71"/>
      <c r="R11" s="71"/>
      <c r="S11" s="71"/>
      <c r="T11" s="71"/>
    </row>
    <row r="12" spans="1:20">
      <c r="A12" s="72" t="s">
        <v>178</v>
      </c>
      <c r="B12" s="72">
        <v>0.2</v>
      </c>
      <c r="C12" s="72"/>
      <c r="D12" s="71"/>
      <c r="E12" s="73">
        <v>0</v>
      </c>
      <c r="F12" s="71"/>
      <c r="G12" s="71"/>
      <c r="H12" s="72">
        <v>0.1</v>
      </c>
      <c r="I12" s="71"/>
      <c r="J12" s="71"/>
      <c r="K12" s="71"/>
      <c r="L12" s="75">
        <v>0.7</v>
      </c>
      <c r="M12" s="71"/>
      <c r="N12" s="73">
        <f t="shared" si="0"/>
        <v>1</v>
      </c>
      <c r="O12" s="71"/>
      <c r="P12" s="97" t="s">
        <v>179</v>
      </c>
      <c r="Q12" s="96"/>
      <c r="R12" s="96"/>
      <c r="S12" s="96"/>
      <c r="T12" s="96"/>
    </row>
    <row r="13" spans="1:20">
      <c r="A13" s="72" t="s">
        <v>180</v>
      </c>
      <c r="B13" s="71"/>
      <c r="C13" s="71"/>
      <c r="D13" s="71"/>
      <c r="E13" s="71"/>
      <c r="F13" s="71"/>
      <c r="G13" s="73">
        <v>0.2</v>
      </c>
      <c r="H13" s="73">
        <v>0.8</v>
      </c>
      <c r="I13" s="71"/>
      <c r="J13" s="71"/>
      <c r="K13" s="71"/>
      <c r="L13" s="74"/>
      <c r="M13" s="71"/>
      <c r="N13" s="73">
        <f t="shared" si="0"/>
        <v>1</v>
      </c>
      <c r="O13" s="71"/>
      <c r="P13" s="71"/>
      <c r="Q13" s="71"/>
      <c r="R13" s="71"/>
      <c r="S13" s="71"/>
      <c r="T13" s="71"/>
    </row>
    <row r="14" spans="1:20">
      <c r="A14" s="72" t="s">
        <v>181</v>
      </c>
      <c r="B14" s="71"/>
      <c r="C14" s="71"/>
      <c r="D14" s="71"/>
      <c r="E14" s="71"/>
      <c r="F14" s="71"/>
      <c r="G14" s="73">
        <v>0.7</v>
      </c>
      <c r="H14" s="73">
        <v>0.3</v>
      </c>
      <c r="I14" s="71"/>
      <c r="J14" s="71"/>
      <c r="K14" s="71"/>
      <c r="L14" s="74"/>
      <c r="M14" s="71"/>
      <c r="N14" s="73">
        <f t="shared" si="0"/>
        <v>1</v>
      </c>
      <c r="O14" s="71"/>
      <c r="P14" s="71"/>
      <c r="Q14" s="71"/>
      <c r="R14" s="71"/>
      <c r="S14" s="71"/>
      <c r="T14" s="71"/>
    </row>
    <row r="15" spans="1:20">
      <c r="A15" s="72" t="s">
        <v>182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5">
        <v>1</v>
      </c>
      <c r="M15" s="71"/>
      <c r="N15" s="73">
        <f t="shared" si="0"/>
        <v>1</v>
      </c>
      <c r="O15" s="71"/>
      <c r="P15" s="97" t="s">
        <v>183</v>
      </c>
      <c r="Q15" s="96"/>
      <c r="R15" s="96"/>
      <c r="S15" s="96"/>
      <c r="T15" s="96"/>
    </row>
    <row r="16" spans="1:20">
      <c r="A16" s="72" t="s">
        <v>184</v>
      </c>
      <c r="B16" s="71"/>
      <c r="C16" s="71"/>
      <c r="D16" s="71"/>
      <c r="E16" s="71"/>
      <c r="F16" s="71"/>
      <c r="G16" s="71"/>
      <c r="H16" s="73">
        <v>1</v>
      </c>
      <c r="I16" s="71"/>
      <c r="J16" s="71"/>
      <c r="K16" s="71"/>
      <c r="L16" s="74"/>
      <c r="M16" s="71"/>
      <c r="N16" s="73">
        <f t="shared" si="0"/>
        <v>1</v>
      </c>
      <c r="O16" s="71"/>
      <c r="P16" s="72" t="s">
        <v>185</v>
      </c>
      <c r="Q16" s="71"/>
      <c r="R16" s="71"/>
      <c r="S16" s="71"/>
      <c r="T16" s="71"/>
    </row>
    <row r="17" spans="1:20">
      <c r="A17" s="78"/>
      <c r="B17" s="79">
        <f t="shared" ref="B17:L17" si="1">SUM(B2:B16)</f>
        <v>2.6</v>
      </c>
      <c r="C17" s="79">
        <f t="shared" si="1"/>
        <v>1.4</v>
      </c>
      <c r="D17" s="79">
        <f t="shared" si="1"/>
        <v>0.3</v>
      </c>
      <c r="E17" s="79">
        <f t="shared" si="1"/>
        <v>2.6999999999999997</v>
      </c>
      <c r="F17" s="79">
        <f t="shared" si="1"/>
        <v>0</v>
      </c>
      <c r="G17" s="79">
        <f t="shared" si="1"/>
        <v>0.89999999999999991</v>
      </c>
      <c r="H17" s="79">
        <f t="shared" si="1"/>
        <v>3.9000000000000004</v>
      </c>
      <c r="I17" s="79">
        <f t="shared" si="1"/>
        <v>0.2</v>
      </c>
      <c r="J17" s="79">
        <f t="shared" si="1"/>
        <v>0</v>
      </c>
      <c r="K17" s="79">
        <f t="shared" si="1"/>
        <v>0.8</v>
      </c>
      <c r="L17" s="80">
        <f t="shared" si="1"/>
        <v>2.2000000000000002</v>
      </c>
      <c r="M17" s="79"/>
      <c r="N17" s="79">
        <f>SUM(N2:N16)</f>
        <v>15</v>
      </c>
      <c r="O17" s="78"/>
      <c r="P17" s="78"/>
      <c r="Q17" s="78"/>
      <c r="R17" s="78"/>
      <c r="S17" s="78"/>
      <c r="T17" s="78"/>
    </row>
    <row r="18" spans="1:20">
      <c r="A18" s="71"/>
      <c r="B18" s="71"/>
      <c r="C18" s="71"/>
      <c r="D18" s="73">
        <f>SUM(B17:D17)</f>
        <v>4.3</v>
      </c>
      <c r="E18" s="71"/>
      <c r="F18" s="73">
        <f>SUM(E17:F17)</f>
        <v>2.6999999999999997</v>
      </c>
      <c r="G18" s="73">
        <f>G17</f>
        <v>0.89999999999999991</v>
      </c>
      <c r="H18" s="73">
        <f>H16</f>
        <v>1</v>
      </c>
      <c r="I18" s="71"/>
      <c r="J18" s="71"/>
      <c r="K18" s="81">
        <f>SUM(B17:K17)</f>
        <v>12.8</v>
      </c>
      <c r="L18" s="74"/>
      <c r="M18" s="71"/>
      <c r="N18" s="71"/>
      <c r="O18" s="71"/>
      <c r="P18" s="71"/>
      <c r="Q18" s="71"/>
      <c r="R18" s="71"/>
      <c r="S18" s="71"/>
      <c r="T18" s="71"/>
    </row>
    <row r="19" spans="1:20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4"/>
      <c r="M19" s="71"/>
      <c r="N19" s="71"/>
      <c r="O19" s="71"/>
      <c r="P19" s="71"/>
      <c r="Q19" s="71"/>
      <c r="R19" s="71"/>
      <c r="S19" s="71"/>
      <c r="T19" s="71"/>
    </row>
    <row r="20" spans="1:20">
      <c r="A20" s="72" t="s">
        <v>186</v>
      </c>
      <c r="B20" s="72"/>
      <c r="C20" s="72"/>
      <c r="D20" s="71"/>
      <c r="E20" s="73">
        <v>1</v>
      </c>
      <c r="F20" s="71"/>
      <c r="G20" s="71"/>
      <c r="H20" s="71"/>
      <c r="I20" s="71"/>
      <c r="J20" s="71"/>
      <c r="K20" s="71"/>
      <c r="L20" s="74"/>
      <c r="M20" s="71"/>
      <c r="N20" s="73">
        <f t="shared" ref="N20:N32" si="2">SUM(B20:L20)</f>
        <v>1</v>
      </c>
      <c r="O20" s="71"/>
      <c r="P20" s="72"/>
      <c r="Q20" s="71"/>
      <c r="R20" s="71"/>
      <c r="S20" s="71"/>
      <c r="T20" s="71"/>
    </row>
    <row r="21" spans="1:20">
      <c r="A21" s="72" t="s">
        <v>187</v>
      </c>
      <c r="B21" s="73">
        <v>0.5</v>
      </c>
      <c r="C21" s="73">
        <v>0.3</v>
      </c>
      <c r="D21" s="71"/>
      <c r="E21" s="71"/>
      <c r="F21" s="71"/>
      <c r="G21" s="71"/>
      <c r="H21" s="72">
        <v>0.2</v>
      </c>
      <c r="I21" s="71"/>
      <c r="J21" s="71"/>
      <c r="K21" s="71"/>
      <c r="L21" s="74"/>
      <c r="M21" s="71"/>
      <c r="N21" s="73">
        <f t="shared" si="2"/>
        <v>1</v>
      </c>
      <c r="O21" s="71"/>
      <c r="P21" s="71"/>
      <c r="Q21" s="71"/>
      <c r="R21" s="71"/>
      <c r="S21" s="71"/>
      <c r="T21" s="71"/>
    </row>
    <row r="22" spans="1:20">
      <c r="A22" s="72" t="s">
        <v>188</v>
      </c>
      <c r="B22" s="73">
        <v>0.5</v>
      </c>
      <c r="C22" s="73">
        <v>0.5</v>
      </c>
      <c r="D22" s="71"/>
      <c r="E22" s="71"/>
      <c r="F22" s="71"/>
      <c r="G22" s="71"/>
      <c r="H22" s="71"/>
      <c r="I22" s="71"/>
      <c r="J22" s="71"/>
      <c r="K22" s="71"/>
      <c r="L22" s="74"/>
      <c r="M22" s="71"/>
      <c r="N22" s="73">
        <f t="shared" si="2"/>
        <v>1</v>
      </c>
      <c r="O22" s="71"/>
      <c r="P22" s="71"/>
      <c r="Q22" s="71"/>
      <c r="R22" s="71"/>
      <c r="S22" s="71"/>
      <c r="T22" s="71"/>
    </row>
    <row r="23" spans="1:20">
      <c r="A23" s="76" t="s">
        <v>189</v>
      </c>
      <c r="B23" s="77">
        <v>1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3">
        <f t="shared" si="2"/>
        <v>1</v>
      </c>
      <c r="O23" s="71"/>
      <c r="P23" s="72" t="s">
        <v>190</v>
      </c>
      <c r="Q23" s="71"/>
      <c r="R23" s="71"/>
      <c r="S23" s="71"/>
      <c r="T23" s="71"/>
    </row>
    <row r="24" spans="1:20">
      <c r="A24" s="72" t="s">
        <v>191</v>
      </c>
      <c r="B24" s="71"/>
      <c r="C24" s="71"/>
      <c r="D24" s="71"/>
      <c r="E24" s="71"/>
      <c r="F24" s="71"/>
      <c r="G24" s="71"/>
      <c r="H24" s="73">
        <v>1</v>
      </c>
      <c r="I24" s="71"/>
      <c r="J24" s="71"/>
      <c r="K24" s="71"/>
      <c r="L24" s="74"/>
      <c r="M24" s="71"/>
      <c r="N24" s="73">
        <f t="shared" si="2"/>
        <v>1</v>
      </c>
      <c r="O24" s="71"/>
      <c r="P24" s="71"/>
      <c r="Q24" s="71"/>
      <c r="R24" s="71"/>
      <c r="S24" s="71"/>
      <c r="T24" s="71"/>
    </row>
    <row r="25" spans="1:20">
      <c r="A25" s="72" t="s">
        <v>192</v>
      </c>
      <c r="B25" s="73">
        <v>0.5</v>
      </c>
      <c r="C25" s="73">
        <v>0.5</v>
      </c>
      <c r="D25" s="71"/>
      <c r="E25" s="71"/>
      <c r="F25" s="71"/>
      <c r="G25" s="71"/>
      <c r="H25" s="71"/>
      <c r="I25" s="71"/>
      <c r="J25" s="71"/>
      <c r="K25" s="71"/>
      <c r="L25" s="74"/>
      <c r="M25" s="71"/>
      <c r="N25" s="73">
        <f t="shared" si="2"/>
        <v>1</v>
      </c>
      <c r="O25" s="71"/>
      <c r="P25" s="71"/>
      <c r="Q25" s="71"/>
      <c r="R25" s="71"/>
      <c r="S25" s="71"/>
      <c r="T25" s="71"/>
    </row>
    <row r="26" spans="1:20">
      <c r="A26" s="76" t="s">
        <v>193</v>
      </c>
      <c r="B26" s="77">
        <v>0.8</v>
      </c>
      <c r="C26" s="71"/>
      <c r="D26" s="71"/>
      <c r="E26" s="71"/>
      <c r="F26" s="71"/>
      <c r="G26" s="71"/>
      <c r="H26" s="71"/>
      <c r="I26" s="71"/>
      <c r="J26" s="77">
        <v>0.2</v>
      </c>
      <c r="K26" s="71"/>
      <c r="L26" s="71"/>
      <c r="M26" s="71"/>
      <c r="N26" s="73">
        <f t="shared" si="2"/>
        <v>1</v>
      </c>
      <c r="O26" s="71"/>
      <c r="P26" s="72" t="s">
        <v>194</v>
      </c>
      <c r="Q26" s="71"/>
      <c r="R26" s="71"/>
      <c r="S26" s="71"/>
      <c r="T26" s="71"/>
    </row>
    <row r="27" spans="1:20">
      <c r="A27" s="72" t="s">
        <v>195</v>
      </c>
      <c r="B27" s="71"/>
      <c r="C27" s="71"/>
      <c r="D27" s="71"/>
      <c r="E27" s="73">
        <v>0.5</v>
      </c>
      <c r="F27" s="71"/>
      <c r="G27" s="71"/>
      <c r="H27" s="71"/>
      <c r="I27" s="71"/>
      <c r="J27" s="71"/>
      <c r="K27" s="71"/>
      <c r="L27" s="75">
        <v>0.5</v>
      </c>
      <c r="M27" s="73"/>
      <c r="N27" s="73">
        <f t="shared" si="2"/>
        <v>1</v>
      </c>
      <c r="O27" s="71"/>
      <c r="P27" s="71"/>
      <c r="Q27" s="71"/>
      <c r="R27" s="71"/>
      <c r="S27" s="71"/>
      <c r="T27" s="71"/>
    </row>
    <row r="28" spans="1:20">
      <c r="A28" s="72" t="s">
        <v>196</v>
      </c>
      <c r="B28" s="71"/>
      <c r="C28" s="71"/>
      <c r="D28" s="71"/>
      <c r="E28" s="73">
        <v>0.5</v>
      </c>
      <c r="F28" s="71"/>
      <c r="G28" s="71"/>
      <c r="H28" s="71"/>
      <c r="I28" s="71"/>
      <c r="J28" s="71"/>
      <c r="K28" s="71"/>
      <c r="L28" s="75">
        <v>0.5</v>
      </c>
      <c r="M28" s="73"/>
      <c r="N28" s="73">
        <f t="shared" si="2"/>
        <v>1</v>
      </c>
      <c r="O28" s="71"/>
      <c r="P28" s="71"/>
      <c r="Q28" s="71"/>
      <c r="R28" s="71"/>
      <c r="S28" s="71"/>
      <c r="T28" s="71"/>
    </row>
    <row r="29" spans="1:20">
      <c r="A29" s="72" t="s">
        <v>197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5">
        <v>1</v>
      </c>
      <c r="M29" s="73"/>
      <c r="N29" s="73">
        <f t="shared" si="2"/>
        <v>1</v>
      </c>
      <c r="O29" s="71"/>
      <c r="P29" s="97" t="s">
        <v>198</v>
      </c>
      <c r="Q29" s="96"/>
      <c r="R29" s="96"/>
      <c r="S29" s="71"/>
      <c r="T29" s="71"/>
    </row>
    <row r="30" spans="1:20">
      <c r="A30" s="72" t="s">
        <v>199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5">
        <v>1</v>
      </c>
      <c r="M30" s="73"/>
      <c r="N30" s="73">
        <f t="shared" si="2"/>
        <v>1</v>
      </c>
      <c r="O30" s="71"/>
      <c r="P30" s="97" t="s">
        <v>198</v>
      </c>
      <c r="Q30" s="96"/>
      <c r="R30" s="96"/>
      <c r="S30" s="71"/>
      <c r="T30" s="71"/>
    </row>
    <row r="31" spans="1:20">
      <c r="A31" s="72" t="s">
        <v>200</v>
      </c>
      <c r="B31" s="73">
        <v>0</v>
      </c>
      <c r="C31" s="71"/>
      <c r="D31" s="71"/>
      <c r="E31" s="71"/>
      <c r="F31" s="71"/>
      <c r="G31" s="73">
        <v>0.7</v>
      </c>
      <c r="H31" s="73">
        <v>0.3</v>
      </c>
      <c r="I31" s="71"/>
      <c r="J31" s="71"/>
      <c r="K31" s="71"/>
      <c r="L31" s="74"/>
      <c r="M31" s="71"/>
      <c r="N31" s="73">
        <f t="shared" si="2"/>
        <v>1</v>
      </c>
      <c r="O31" s="71"/>
      <c r="P31" s="71"/>
      <c r="Q31" s="71"/>
      <c r="R31" s="71"/>
      <c r="S31" s="71"/>
      <c r="T31" s="71"/>
    </row>
    <row r="32" spans="1:20">
      <c r="A32" s="72" t="s">
        <v>201</v>
      </c>
      <c r="B32" s="71"/>
      <c r="C32" s="71"/>
      <c r="D32" s="71"/>
      <c r="E32" s="71"/>
      <c r="F32" s="71"/>
      <c r="G32" s="73">
        <v>0.8</v>
      </c>
      <c r="H32" s="73">
        <v>0.2</v>
      </c>
      <c r="I32" s="71"/>
      <c r="J32" s="71"/>
      <c r="K32" s="71"/>
      <c r="L32" s="74"/>
      <c r="M32" s="71"/>
      <c r="N32" s="73">
        <f t="shared" si="2"/>
        <v>1</v>
      </c>
      <c r="O32" s="71"/>
      <c r="P32" s="71"/>
      <c r="Q32" s="71"/>
      <c r="R32" s="71"/>
      <c r="S32" s="71"/>
      <c r="T32" s="71"/>
    </row>
    <row r="33" spans="1:20">
      <c r="A33" s="78"/>
      <c r="B33" s="79">
        <f t="shared" ref="B33:J33" si="3">SUM(B20:B32)</f>
        <v>3.3</v>
      </c>
      <c r="C33" s="79">
        <f t="shared" si="3"/>
        <v>1.3</v>
      </c>
      <c r="D33" s="79">
        <f t="shared" si="3"/>
        <v>0</v>
      </c>
      <c r="E33" s="79">
        <f t="shared" si="3"/>
        <v>2</v>
      </c>
      <c r="F33" s="79">
        <f t="shared" si="3"/>
        <v>0</v>
      </c>
      <c r="G33" s="79">
        <f t="shared" si="3"/>
        <v>1.5</v>
      </c>
      <c r="H33" s="79">
        <f t="shared" si="3"/>
        <v>1.7</v>
      </c>
      <c r="I33" s="79">
        <f t="shared" si="3"/>
        <v>0</v>
      </c>
      <c r="J33" s="79">
        <f t="shared" si="3"/>
        <v>0.2</v>
      </c>
      <c r="K33" s="78"/>
      <c r="L33" s="82">
        <f>SUM(L20:L32)</f>
        <v>3</v>
      </c>
      <c r="M33" s="78"/>
      <c r="N33" s="79">
        <v>13</v>
      </c>
      <c r="O33" s="78"/>
      <c r="P33" s="78"/>
      <c r="Q33" s="78"/>
      <c r="R33" s="78"/>
      <c r="S33" s="78"/>
      <c r="T33" s="78"/>
    </row>
    <row r="34" spans="1:20">
      <c r="A34" s="71"/>
      <c r="B34" s="71"/>
      <c r="C34" s="71"/>
      <c r="D34" s="71"/>
      <c r="E34" s="71"/>
      <c r="F34" s="71"/>
      <c r="G34" s="71"/>
      <c r="H34" s="71"/>
      <c r="I34" s="71"/>
      <c r="J34" s="81">
        <f>SUM(B33:J33)</f>
        <v>9.9999999999999982</v>
      </c>
      <c r="K34" s="71"/>
      <c r="L34" s="71"/>
      <c r="M34" s="71"/>
      <c r="N34" s="71"/>
      <c r="O34" s="71"/>
      <c r="P34" s="71"/>
      <c r="Q34" s="71"/>
      <c r="R34" s="71"/>
      <c r="S34" s="71"/>
      <c r="T34" s="71"/>
    </row>
  </sheetData>
  <mergeCells count="6">
    <mergeCell ref="P30:R30"/>
    <mergeCell ref="L1:M1"/>
    <mergeCell ref="N1:O1"/>
    <mergeCell ref="P12:T12"/>
    <mergeCell ref="P15:T15"/>
    <mergeCell ref="P29:R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F0F0-6BFC-6545-9E9A-250973631D5C}">
  <sheetPr>
    <outlinePr summaryBelow="0" summaryRight="0"/>
  </sheetPr>
  <dimension ref="A1:T43"/>
  <sheetViews>
    <sheetView tabSelected="1" topLeftCell="A17" workbookViewId="0">
      <selection activeCell="A44" sqref="A44"/>
    </sheetView>
  </sheetViews>
  <sheetFormatPr baseColWidth="10" defaultColWidth="14.5" defaultRowHeight="15" customHeight="1"/>
  <sheetData>
    <row r="1" spans="1:20">
      <c r="A1" s="72"/>
      <c r="B1" s="72" t="s">
        <v>155</v>
      </c>
      <c r="C1" s="72" t="s">
        <v>156</v>
      </c>
      <c r="D1" s="72" t="s">
        <v>157</v>
      </c>
      <c r="E1" s="72" t="s">
        <v>158</v>
      </c>
      <c r="F1" s="72" t="s">
        <v>159</v>
      </c>
      <c r="G1" s="72" t="s">
        <v>160</v>
      </c>
      <c r="H1" s="72" t="s">
        <v>161</v>
      </c>
      <c r="I1" s="72" t="s">
        <v>162</v>
      </c>
      <c r="J1" s="72" t="s">
        <v>163</v>
      </c>
      <c r="K1" s="72" t="s">
        <v>164</v>
      </c>
      <c r="L1" s="97" t="s">
        <v>165</v>
      </c>
      <c r="M1" s="96"/>
      <c r="N1" s="97" t="s">
        <v>166</v>
      </c>
      <c r="O1" s="96"/>
      <c r="P1" s="72"/>
      <c r="Q1" s="72"/>
      <c r="R1" s="72"/>
      <c r="S1" s="72"/>
      <c r="T1" s="72"/>
    </row>
    <row r="2" spans="1:20">
      <c r="A2" s="72" t="s">
        <v>167</v>
      </c>
      <c r="B2" s="73">
        <v>0.5</v>
      </c>
      <c r="C2" s="73">
        <v>0.3</v>
      </c>
      <c r="D2" s="72"/>
      <c r="E2" s="72"/>
      <c r="F2" s="72"/>
      <c r="G2" s="72"/>
      <c r="H2" s="73">
        <v>0.2</v>
      </c>
      <c r="I2" s="72"/>
      <c r="J2" s="72"/>
      <c r="K2" s="72"/>
      <c r="L2" s="74"/>
      <c r="M2" s="72"/>
      <c r="N2" s="73">
        <f t="shared" ref="N2:N16" si="0">SUM(B2:L2)</f>
        <v>1</v>
      </c>
      <c r="O2" s="72"/>
      <c r="P2" s="72"/>
      <c r="Q2" s="72"/>
      <c r="R2" s="72"/>
      <c r="S2" s="72"/>
      <c r="T2" s="72"/>
    </row>
    <row r="3" spans="1:20">
      <c r="A3" s="72" t="s">
        <v>168</v>
      </c>
      <c r="B3" s="72"/>
      <c r="C3" s="72"/>
      <c r="D3" s="72"/>
      <c r="E3" s="73">
        <v>0.3</v>
      </c>
      <c r="F3" s="72"/>
      <c r="G3" s="72"/>
      <c r="H3" s="73">
        <v>0.2</v>
      </c>
      <c r="I3" s="72"/>
      <c r="J3" s="72"/>
      <c r="K3" s="72"/>
      <c r="L3" s="75">
        <v>0.5</v>
      </c>
      <c r="M3" s="72"/>
      <c r="N3" s="73">
        <f t="shared" si="0"/>
        <v>1</v>
      </c>
      <c r="O3" s="72"/>
      <c r="P3" s="72"/>
      <c r="Q3" s="72"/>
      <c r="R3" s="72"/>
      <c r="S3" s="72"/>
      <c r="T3" s="72"/>
    </row>
    <row r="4" spans="1:20">
      <c r="A4" s="72" t="s">
        <v>169</v>
      </c>
      <c r="B4" s="73">
        <v>0.2</v>
      </c>
      <c r="C4" s="72"/>
      <c r="D4" s="72"/>
      <c r="E4" s="73">
        <v>0.5</v>
      </c>
      <c r="F4" s="72"/>
      <c r="G4" s="72"/>
      <c r="H4" s="72"/>
      <c r="I4" s="72"/>
      <c r="J4" s="72"/>
      <c r="K4" s="73">
        <v>0.3</v>
      </c>
      <c r="L4" s="74"/>
      <c r="M4" s="72"/>
      <c r="N4" s="73">
        <f t="shared" si="0"/>
        <v>1</v>
      </c>
      <c r="O4" s="72"/>
      <c r="P4" s="72"/>
      <c r="Q4" s="72"/>
      <c r="R4" s="72"/>
      <c r="S4" s="72"/>
      <c r="T4" s="72"/>
    </row>
    <row r="5" spans="1:20">
      <c r="A5" s="72" t="s">
        <v>170</v>
      </c>
      <c r="B5" s="72"/>
      <c r="C5" s="72"/>
      <c r="D5" s="72"/>
      <c r="E5" s="73">
        <v>0.5</v>
      </c>
      <c r="F5" s="72"/>
      <c r="G5" s="72"/>
      <c r="H5" s="73">
        <v>0.4</v>
      </c>
      <c r="I5" s="72"/>
      <c r="J5" s="72"/>
      <c r="K5" s="73">
        <v>0.1</v>
      </c>
      <c r="L5" s="74"/>
      <c r="M5" s="72"/>
      <c r="N5" s="73">
        <f t="shared" si="0"/>
        <v>1</v>
      </c>
      <c r="O5" s="72"/>
      <c r="P5" s="72"/>
      <c r="Q5" s="72"/>
      <c r="R5" s="72"/>
      <c r="S5" s="72"/>
      <c r="T5" s="72"/>
    </row>
    <row r="6" spans="1:20">
      <c r="A6" s="72" t="s">
        <v>171</v>
      </c>
      <c r="B6" s="72"/>
      <c r="C6" s="73">
        <v>0.6</v>
      </c>
      <c r="D6" s="72"/>
      <c r="E6" s="72"/>
      <c r="F6" s="72"/>
      <c r="G6" s="72"/>
      <c r="H6" s="73">
        <v>0.2</v>
      </c>
      <c r="I6" s="73">
        <v>0.2</v>
      </c>
      <c r="J6" s="72"/>
      <c r="K6" s="72"/>
      <c r="L6" s="74"/>
      <c r="M6" s="72"/>
      <c r="N6" s="73">
        <f t="shared" si="0"/>
        <v>1</v>
      </c>
      <c r="O6" s="72"/>
      <c r="P6" s="72"/>
      <c r="Q6" s="72"/>
      <c r="R6" s="72"/>
      <c r="S6" s="72"/>
      <c r="T6" s="72"/>
    </row>
    <row r="7" spans="1:20">
      <c r="A7" s="72" t="s">
        <v>172</v>
      </c>
      <c r="B7" s="73">
        <v>0.3</v>
      </c>
      <c r="C7" s="73">
        <v>0.3</v>
      </c>
      <c r="D7" s="72"/>
      <c r="E7" s="72"/>
      <c r="F7" s="72"/>
      <c r="G7" s="72"/>
      <c r="H7" s="72"/>
      <c r="I7" s="72"/>
      <c r="J7" s="72"/>
      <c r="K7" s="73">
        <v>0.4</v>
      </c>
      <c r="L7" s="74"/>
      <c r="M7" s="72"/>
      <c r="N7" s="73">
        <f t="shared" si="0"/>
        <v>1</v>
      </c>
      <c r="O7" s="72"/>
      <c r="Q7" s="72"/>
      <c r="R7" s="72"/>
      <c r="S7" s="72"/>
      <c r="T7" s="72"/>
    </row>
    <row r="8" spans="1:20">
      <c r="A8" s="72" t="s">
        <v>173</v>
      </c>
      <c r="B8" s="72"/>
      <c r="C8" s="72"/>
      <c r="D8" s="72"/>
      <c r="E8" s="73">
        <v>1</v>
      </c>
      <c r="F8" s="72"/>
      <c r="G8" s="72"/>
      <c r="H8" s="72"/>
      <c r="I8" s="72"/>
      <c r="J8" s="72"/>
      <c r="K8" s="72"/>
      <c r="L8" s="74"/>
      <c r="M8" s="72"/>
      <c r="N8" s="73">
        <f t="shared" si="0"/>
        <v>1</v>
      </c>
      <c r="O8" s="72"/>
      <c r="Q8" s="72"/>
      <c r="R8" s="72"/>
      <c r="S8" s="72"/>
      <c r="T8" s="72"/>
    </row>
    <row r="9" spans="1:20">
      <c r="A9" s="76" t="s">
        <v>174</v>
      </c>
      <c r="B9" s="77">
        <v>0.9</v>
      </c>
      <c r="C9" s="72"/>
      <c r="D9" s="72"/>
      <c r="E9" s="72"/>
      <c r="F9" s="72"/>
      <c r="G9" s="72"/>
      <c r="H9" s="77">
        <v>0.1</v>
      </c>
      <c r="I9" s="72"/>
      <c r="J9" s="72"/>
      <c r="K9" s="72"/>
      <c r="L9" s="74"/>
      <c r="M9" s="72"/>
      <c r="N9" s="73">
        <f t="shared" si="0"/>
        <v>1</v>
      </c>
      <c r="O9" s="72"/>
      <c r="P9" s="72" t="s">
        <v>175</v>
      </c>
      <c r="Q9" s="72"/>
      <c r="R9" s="72"/>
      <c r="S9" s="72"/>
      <c r="T9" s="72"/>
    </row>
    <row r="10" spans="1:20">
      <c r="A10" s="72" t="s">
        <v>176</v>
      </c>
      <c r="B10" s="73">
        <v>0.5</v>
      </c>
      <c r="C10" s="73">
        <v>0.2</v>
      </c>
      <c r="D10" s="73">
        <v>0.3</v>
      </c>
      <c r="E10" s="72"/>
      <c r="F10" s="72"/>
      <c r="G10" s="72"/>
      <c r="H10" s="72"/>
      <c r="I10" s="72"/>
      <c r="J10" s="72"/>
      <c r="K10" s="72"/>
      <c r="L10" s="74"/>
      <c r="M10" s="72"/>
      <c r="N10" s="73">
        <f t="shared" si="0"/>
        <v>1</v>
      </c>
      <c r="O10" s="72"/>
      <c r="P10" s="72"/>
      <c r="Q10" s="72"/>
      <c r="R10" s="72"/>
      <c r="S10" s="72"/>
      <c r="T10" s="72"/>
    </row>
    <row r="11" spans="1:20">
      <c r="A11" s="72" t="s">
        <v>177</v>
      </c>
      <c r="B11" s="72"/>
      <c r="C11" s="72"/>
      <c r="D11" s="72"/>
      <c r="E11" s="72">
        <v>0.4</v>
      </c>
      <c r="F11" s="72"/>
      <c r="G11" s="72"/>
      <c r="H11" s="73">
        <v>0.6</v>
      </c>
      <c r="I11" s="72"/>
      <c r="J11" s="72"/>
      <c r="K11" s="72"/>
      <c r="L11" s="74"/>
      <c r="M11" s="72"/>
      <c r="N11" s="73">
        <f t="shared" si="0"/>
        <v>1</v>
      </c>
      <c r="O11" s="72"/>
      <c r="P11" s="72"/>
      <c r="Q11" s="72"/>
      <c r="R11" s="72"/>
      <c r="S11" s="72"/>
      <c r="T11" s="72"/>
    </row>
    <row r="12" spans="1:20">
      <c r="A12" s="72" t="s">
        <v>178</v>
      </c>
      <c r="B12" s="72">
        <v>0.2</v>
      </c>
      <c r="C12" s="72"/>
      <c r="D12" s="72"/>
      <c r="E12" s="73">
        <v>0</v>
      </c>
      <c r="F12" s="72"/>
      <c r="G12" s="72"/>
      <c r="H12" s="72">
        <v>0.1</v>
      </c>
      <c r="I12" s="72"/>
      <c r="J12" s="72"/>
      <c r="K12" s="72"/>
      <c r="L12" s="75">
        <v>0.7</v>
      </c>
      <c r="M12" s="72"/>
      <c r="N12" s="73">
        <f t="shared" si="0"/>
        <v>1</v>
      </c>
      <c r="O12" s="72"/>
      <c r="P12" s="97" t="s">
        <v>179</v>
      </c>
      <c r="Q12" s="96"/>
      <c r="R12" s="96"/>
      <c r="S12" s="96"/>
      <c r="T12" s="96"/>
    </row>
    <row r="13" spans="1:20">
      <c r="A13" s="72" t="s">
        <v>180</v>
      </c>
      <c r="B13" s="72"/>
      <c r="C13" s="72"/>
      <c r="D13" s="72"/>
      <c r="E13" s="72"/>
      <c r="F13" s="72"/>
      <c r="G13" s="73">
        <v>0.2</v>
      </c>
      <c r="H13" s="73">
        <v>0.8</v>
      </c>
      <c r="I13" s="72"/>
      <c r="J13" s="72"/>
      <c r="K13" s="72"/>
      <c r="L13" s="74"/>
      <c r="M13" s="72"/>
      <c r="N13" s="73">
        <f t="shared" si="0"/>
        <v>1</v>
      </c>
      <c r="O13" s="72"/>
      <c r="P13" s="72"/>
      <c r="Q13" s="72"/>
      <c r="R13" s="72"/>
      <c r="S13" s="72"/>
      <c r="T13" s="72"/>
    </row>
    <row r="14" spans="1:20">
      <c r="A14" s="72" t="s">
        <v>181</v>
      </c>
      <c r="B14" s="72"/>
      <c r="C14" s="72"/>
      <c r="D14" s="72"/>
      <c r="E14" s="72"/>
      <c r="F14" s="72"/>
      <c r="G14" s="73">
        <v>0.7</v>
      </c>
      <c r="H14" s="73">
        <v>0.3</v>
      </c>
      <c r="I14" s="72"/>
      <c r="J14" s="72"/>
      <c r="K14" s="72"/>
      <c r="L14" s="74"/>
      <c r="M14" s="72"/>
      <c r="N14" s="73">
        <f t="shared" si="0"/>
        <v>1</v>
      </c>
      <c r="O14" s="72"/>
      <c r="P14" s="72"/>
      <c r="Q14" s="72"/>
      <c r="R14" s="72"/>
      <c r="S14" s="72"/>
      <c r="T14" s="72"/>
    </row>
    <row r="15" spans="1:20">
      <c r="A15" s="72" t="s">
        <v>182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5">
        <v>1</v>
      </c>
      <c r="M15" s="72"/>
      <c r="N15" s="73">
        <f t="shared" si="0"/>
        <v>1</v>
      </c>
      <c r="O15" s="72"/>
      <c r="P15" s="97" t="s">
        <v>183</v>
      </c>
      <c r="Q15" s="96"/>
      <c r="R15" s="96"/>
      <c r="S15" s="96"/>
      <c r="T15" s="96"/>
    </row>
    <row r="16" spans="1:20">
      <c r="A16" s="72" t="s">
        <v>184</v>
      </c>
      <c r="B16" s="72"/>
      <c r="C16" s="72"/>
      <c r="D16" s="72"/>
      <c r="E16" s="72"/>
      <c r="F16" s="72"/>
      <c r="G16" s="72"/>
      <c r="H16" s="73">
        <v>1</v>
      </c>
      <c r="I16" s="72"/>
      <c r="J16" s="72"/>
      <c r="K16" s="72"/>
      <c r="L16" s="74"/>
      <c r="M16" s="72"/>
      <c r="N16" s="73">
        <f t="shared" si="0"/>
        <v>1</v>
      </c>
      <c r="O16" s="72"/>
      <c r="P16" s="72" t="s">
        <v>185</v>
      </c>
      <c r="Q16" s="72"/>
      <c r="R16" s="72"/>
      <c r="S16" s="72"/>
      <c r="T16" s="72"/>
    </row>
    <row r="17" spans="1:20">
      <c r="A17" s="78"/>
      <c r="B17" s="79">
        <f t="shared" ref="B17:L17" si="1">SUM(B2:B16)</f>
        <v>2.6</v>
      </c>
      <c r="C17" s="79">
        <f t="shared" si="1"/>
        <v>1.4</v>
      </c>
      <c r="D17" s="79">
        <f t="shared" si="1"/>
        <v>0.3</v>
      </c>
      <c r="E17" s="79">
        <f t="shared" si="1"/>
        <v>2.6999999999999997</v>
      </c>
      <c r="F17" s="79">
        <f t="shared" si="1"/>
        <v>0</v>
      </c>
      <c r="G17" s="79">
        <f t="shared" si="1"/>
        <v>0.89999999999999991</v>
      </c>
      <c r="H17" s="79">
        <f t="shared" si="1"/>
        <v>3.9000000000000004</v>
      </c>
      <c r="I17" s="79">
        <f t="shared" si="1"/>
        <v>0.2</v>
      </c>
      <c r="J17" s="79">
        <f t="shared" si="1"/>
        <v>0</v>
      </c>
      <c r="K17" s="79">
        <f t="shared" si="1"/>
        <v>0.8</v>
      </c>
      <c r="L17" s="80">
        <f t="shared" si="1"/>
        <v>2.2000000000000002</v>
      </c>
      <c r="M17" s="79"/>
      <c r="N17" s="79">
        <f>SUM(N2:N16)</f>
        <v>15</v>
      </c>
      <c r="O17" s="78"/>
      <c r="P17" s="78"/>
      <c r="Q17" s="78"/>
      <c r="R17" s="78"/>
      <c r="S17" s="78"/>
      <c r="T17" s="78"/>
    </row>
    <row r="18" spans="1:20">
      <c r="A18" s="72"/>
      <c r="B18" s="72"/>
      <c r="C18" s="72"/>
      <c r="D18" s="73">
        <f>SUM(B17:D17)</f>
        <v>4.3</v>
      </c>
      <c r="E18" s="72"/>
      <c r="F18" s="73">
        <f>SUM(E17:F17)</f>
        <v>2.6999999999999997</v>
      </c>
      <c r="G18" s="73">
        <f>G17</f>
        <v>0.89999999999999991</v>
      </c>
      <c r="H18" s="73">
        <f>H16</f>
        <v>1</v>
      </c>
      <c r="I18" s="72"/>
      <c r="J18" s="72"/>
      <c r="K18" s="81">
        <f>SUM(B17:K17)</f>
        <v>12.8</v>
      </c>
      <c r="L18" s="74"/>
      <c r="M18" s="72"/>
      <c r="N18" s="72"/>
      <c r="O18" s="72"/>
      <c r="P18" s="72"/>
      <c r="Q18" s="72"/>
      <c r="R18" s="72"/>
      <c r="S18" s="72"/>
      <c r="T18" s="72"/>
    </row>
    <row r="19" spans="1:20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4"/>
      <c r="M19" s="72"/>
      <c r="N19" s="72"/>
      <c r="O19" s="72"/>
      <c r="P19" s="72"/>
      <c r="Q19" s="72"/>
      <c r="R19" s="72"/>
      <c r="S19" s="72"/>
      <c r="T19" s="72"/>
    </row>
    <row r="20" spans="1:20">
      <c r="A20" s="72" t="s">
        <v>186</v>
      </c>
      <c r="B20" s="72"/>
      <c r="C20" s="72"/>
      <c r="D20" s="72"/>
      <c r="E20" s="73">
        <v>1</v>
      </c>
      <c r="F20" s="72"/>
      <c r="G20" s="72"/>
      <c r="H20" s="72"/>
      <c r="I20" s="72"/>
      <c r="J20" s="72"/>
      <c r="K20" s="72"/>
      <c r="L20" s="74"/>
      <c r="M20" s="72"/>
      <c r="N20" s="73">
        <f t="shared" ref="N20:N32" si="2">SUM(B20:L20)</f>
        <v>1</v>
      </c>
      <c r="O20" s="72"/>
      <c r="P20" s="72"/>
      <c r="Q20" s="72"/>
      <c r="R20" s="72"/>
      <c r="S20" s="72"/>
      <c r="T20" s="72"/>
    </row>
    <row r="21" spans="1:20">
      <c r="A21" s="72" t="s">
        <v>187</v>
      </c>
      <c r="B21" s="73">
        <v>0.5</v>
      </c>
      <c r="C21" s="73">
        <v>0.3</v>
      </c>
      <c r="D21" s="72"/>
      <c r="E21" s="72"/>
      <c r="F21" s="72"/>
      <c r="G21" s="72"/>
      <c r="H21" s="72">
        <v>0.2</v>
      </c>
      <c r="I21" s="72"/>
      <c r="J21" s="72"/>
      <c r="K21" s="72"/>
      <c r="L21" s="74"/>
      <c r="M21" s="72"/>
      <c r="N21" s="73">
        <f t="shared" si="2"/>
        <v>1</v>
      </c>
      <c r="O21" s="72"/>
      <c r="P21" s="72"/>
      <c r="Q21" s="72"/>
      <c r="R21" s="72"/>
      <c r="S21" s="72"/>
      <c r="T21" s="72"/>
    </row>
    <row r="22" spans="1:20">
      <c r="A22" s="72" t="s">
        <v>188</v>
      </c>
      <c r="B22" s="73">
        <v>0.5</v>
      </c>
      <c r="C22" s="73">
        <v>0.5</v>
      </c>
      <c r="D22" s="72"/>
      <c r="E22" s="72"/>
      <c r="F22" s="72"/>
      <c r="G22" s="72"/>
      <c r="H22" s="72"/>
      <c r="I22" s="72"/>
      <c r="J22" s="72"/>
      <c r="K22" s="72"/>
      <c r="L22" s="74"/>
      <c r="M22" s="72"/>
      <c r="N22" s="73">
        <f t="shared" si="2"/>
        <v>1</v>
      </c>
      <c r="O22" s="72"/>
      <c r="P22" s="72"/>
      <c r="Q22" s="72"/>
      <c r="R22" s="72"/>
      <c r="S22" s="72"/>
      <c r="T22" s="72"/>
    </row>
    <row r="23" spans="1:20">
      <c r="A23" s="76" t="s">
        <v>189</v>
      </c>
      <c r="B23" s="77">
        <v>1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3">
        <f t="shared" si="2"/>
        <v>1</v>
      </c>
      <c r="O23" s="72"/>
      <c r="P23" s="72" t="s">
        <v>190</v>
      </c>
      <c r="Q23" s="72"/>
      <c r="R23" s="72"/>
      <c r="S23" s="72"/>
      <c r="T23" s="72"/>
    </row>
    <row r="24" spans="1:20">
      <c r="A24" s="72" t="s">
        <v>191</v>
      </c>
      <c r="B24" s="72"/>
      <c r="C24" s="72"/>
      <c r="D24" s="72"/>
      <c r="E24" s="72"/>
      <c r="F24" s="72"/>
      <c r="G24" s="72"/>
      <c r="H24" s="73">
        <v>1</v>
      </c>
      <c r="I24" s="72"/>
      <c r="J24" s="72"/>
      <c r="K24" s="72"/>
      <c r="L24" s="74"/>
      <c r="M24" s="72"/>
      <c r="N24" s="73">
        <f t="shared" si="2"/>
        <v>1</v>
      </c>
      <c r="O24" s="72"/>
      <c r="P24" s="72"/>
      <c r="Q24" s="72"/>
      <c r="R24" s="72"/>
      <c r="S24" s="72"/>
      <c r="T24" s="72"/>
    </row>
    <row r="25" spans="1:20">
      <c r="A25" s="72" t="s">
        <v>192</v>
      </c>
      <c r="B25" s="73">
        <v>0.5</v>
      </c>
      <c r="C25" s="73">
        <v>0.5</v>
      </c>
      <c r="D25" s="72"/>
      <c r="E25" s="72"/>
      <c r="F25" s="72"/>
      <c r="G25" s="72"/>
      <c r="H25" s="72"/>
      <c r="I25" s="72"/>
      <c r="J25" s="72"/>
      <c r="K25" s="72"/>
      <c r="L25" s="74"/>
      <c r="M25" s="72"/>
      <c r="N25" s="73">
        <f t="shared" si="2"/>
        <v>1</v>
      </c>
      <c r="O25" s="72"/>
      <c r="P25" s="72"/>
      <c r="Q25" s="72"/>
      <c r="R25" s="72"/>
      <c r="S25" s="72"/>
      <c r="T25" s="72"/>
    </row>
    <row r="26" spans="1:20">
      <c r="A26" s="76" t="s">
        <v>193</v>
      </c>
      <c r="B26" s="77">
        <v>0.8</v>
      </c>
      <c r="C26" s="72"/>
      <c r="D26" s="72"/>
      <c r="E26" s="72"/>
      <c r="F26" s="72"/>
      <c r="G26" s="72"/>
      <c r="H26" s="72"/>
      <c r="I26" s="72"/>
      <c r="J26" s="77">
        <v>0.2</v>
      </c>
      <c r="K26" s="72"/>
      <c r="L26" s="72"/>
      <c r="M26" s="72"/>
      <c r="N26" s="73">
        <f t="shared" si="2"/>
        <v>1</v>
      </c>
      <c r="O26" s="72"/>
      <c r="P26" s="72" t="s">
        <v>194</v>
      </c>
      <c r="Q26" s="72"/>
      <c r="R26" s="72"/>
      <c r="S26" s="72"/>
      <c r="T26" s="72"/>
    </row>
    <row r="27" spans="1:20">
      <c r="A27" s="72" t="s">
        <v>195</v>
      </c>
      <c r="B27" s="72"/>
      <c r="C27" s="72"/>
      <c r="D27" s="72"/>
      <c r="E27" s="73">
        <v>0.5</v>
      </c>
      <c r="F27" s="72"/>
      <c r="G27" s="72"/>
      <c r="H27" s="72"/>
      <c r="I27" s="72"/>
      <c r="J27" s="72"/>
      <c r="K27" s="72"/>
      <c r="L27" s="75">
        <v>0.5</v>
      </c>
      <c r="M27" s="73"/>
      <c r="N27" s="73">
        <f t="shared" si="2"/>
        <v>1</v>
      </c>
      <c r="O27" s="72"/>
      <c r="P27" s="72"/>
      <c r="Q27" s="72"/>
      <c r="R27" s="72"/>
      <c r="S27" s="72"/>
      <c r="T27" s="72"/>
    </row>
    <row r="28" spans="1:20">
      <c r="A28" s="72" t="s">
        <v>196</v>
      </c>
      <c r="B28" s="72"/>
      <c r="C28" s="72"/>
      <c r="D28" s="72"/>
      <c r="E28" s="73">
        <v>0.5</v>
      </c>
      <c r="F28" s="72"/>
      <c r="G28" s="72"/>
      <c r="H28" s="72"/>
      <c r="I28" s="72"/>
      <c r="J28" s="72"/>
      <c r="K28" s="72"/>
      <c r="L28" s="75">
        <v>0.5</v>
      </c>
      <c r="M28" s="73"/>
      <c r="N28" s="73">
        <f t="shared" si="2"/>
        <v>1</v>
      </c>
      <c r="O28" s="72"/>
      <c r="P28" s="72"/>
      <c r="Q28" s="72"/>
      <c r="R28" s="72"/>
      <c r="S28" s="72"/>
      <c r="T28" s="72"/>
    </row>
    <row r="29" spans="1:20">
      <c r="A29" s="72" t="s">
        <v>197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5">
        <v>1</v>
      </c>
      <c r="M29" s="73"/>
      <c r="N29" s="73">
        <f t="shared" si="2"/>
        <v>1</v>
      </c>
      <c r="O29" s="72"/>
      <c r="P29" s="97" t="s">
        <v>198</v>
      </c>
      <c r="Q29" s="96"/>
      <c r="R29" s="96"/>
      <c r="S29" s="72"/>
      <c r="T29" s="72"/>
    </row>
    <row r="30" spans="1:20">
      <c r="A30" s="72" t="s">
        <v>199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5">
        <v>1</v>
      </c>
      <c r="M30" s="73"/>
      <c r="N30" s="73">
        <f t="shared" si="2"/>
        <v>1</v>
      </c>
      <c r="O30" s="72"/>
      <c r="P30" s="97" t="s">
        <v>198</v>
      </c>
      <c r="Q30" s="96"/>
      <c r="R30" s="96"/>
      <c r="S30" s="72"/>
      <c r="T30" s="72"/>
    </row>
    <row r="31" spans="1:20">
      <c r="A31" s="72" t="s">
        <v>200</v>
      </c>
      <c r="B31" s="73">
        <v>0</v>
      </c>
      <c r="C31" s="72"/>
      <c r="D31" s="72"/>
      <c r="E31" s="72"/>
      <c r="F31" s="72"/>
      <c r="G31" s="73">
        <v>0.7</v>
      </c>
      <c r="H31" s="73">
        <v>0.3</v>
      </c>
      <c r="I31" s="72"/>
      <c r="J31" s="72"/>
      <c r="K31" s="72"/>
      <c r="L31" s="74"/>
      <c r="M31" s="72"/>
      <c r="N31" s="73">
        <f t="shared" si="2"/>
        <v>1</v>
      </c>
      <c r="O31" s="72"/>
      <c r="P31" s="72"/>
      <c r="Q31" s="72"/>
      <c r="R31" s="72"/>
      <c r="S31" s="72"/>
      <c r="T31" s="72"/>
    </row>
    <row r="32" spans="1:20">
      <c r="A32" s="72" t="s">
        <v>201</v>
      </c>
      <c r="B32" s="72"/>
      <c r="C32" s="72"/>
      <c r="D32" s="72"/>
      <c r="E32" s="72"/>
      <c r="F32" s="72"/>
      <c r="G32" s="73">
        <v>0.8</v>
      </c>
      <c r="H32" s="73">
        <v>0.2</v>
      </c>
      <c r="I32" s="72"/>
      <c r="J32" s="72"/>
      <c r="K32" s="72"/>
      <c r="L32" s="74"/>
      <c r="M32" s="72"/>
      <c r="N32" s="73">
        <f t="shared" si="2"/>
        <v>1</v>
      </c>
      <c r="O32" s="72"/>
      <c r="P32" s="72"/>
      <c r="Q32" s="72"/>
      <c r="R32" s="72"/>
      <c r="S32" s="72"/>
      <c r="T32" s="72"/>
    </row>
    <row r="33" spans="1:20">
      <c r="A33" s="78"/>
      <c r="B33" s="79">
        <f t="shared" ref="B33:J33" si="3">SUM(B20:B32)</f>
        <v>3.3</v>
      </c>
      <c r="C33" s="79">
        <f t="shared" si="3"/>
        <v>1.3</v>
      </c>
      <c r="D33" s="79">
        <f t="shared" si="3"/>
        <v>0</v>
      </c>
      <c r="E33" s="79">
        <f t="shared" si="3"/>
        <v>2</v>
      </c>
      <c r="F33" s="79">
        <f t="shared" si="3"/>
        <v>0</v>
      </c>
      <c r="G33" s="79">
        <f t="shared" si="3"/>
        <v>1.5</v>
      </c>
      <c r="H33" s="79">
        <f t="shared" si="3"/>
        <v>1.7</v>
      </c>
      <c r="I33" s="79">
        <f t="shared" si="3"/>
        <v>0</v>
      </c>
      <c r="J33" s="79">
        <f t="shared" si="3"/>
        <v>0.2</v>
      </c>
      <c r="K33" s="78"/>
      <c r="L33" s="82">
        <f>SUM(L20:L32)</f>
        <v>3</v>
      </c>
      <c r="M33" s="78"/>
      <c r="N33" s="79">
        <v>13</v>
      </c>
      <c r="O33" s="78"/>
      <c r="P33" s="78"/>
      <c r="Q33" s="78"/>
      <c r="R33" s="78"/>
      <c r="S33" s="78"/>
      <c r="T33" s="78"/>
    </row>
    <row r="34" spans="1:20">
      <c r="A34" s="72"/>
      <c r="B34" s="72"/>
      <c r="C34" s="72"/>
      <c r="D34" s="72"/>
      <c r="E34" s="72"/>
      <c r="F34" s="72"/>
      <c r="G34" s="72"/>
      <c r="H34" s="72"/>
      <c r="I34" s="72"/>
      <c r="J34" s="81">
        <f>SUM(B33:J33)</f>
        <v>9.9999999999999982</v>
      </c>
      <c r="K34" s="72"/>
      <c r="L34" s="72"/>
      <c r="M34" s="72"/>
      <c r="N34" s="72"/>
      <c r="O34" s="72"/>
      <c r="P34" s="72"/>
      <c r="Q34" s="72"/>
      <c r="R34" s="72"/>
      <c r="S34" s="72"/>
      <c r="T34" s="72"/>
    </row>
    <row r="36" spans="1:20" ht="15" customHeight="1">
      <c r="A36" t="s">
        <v>219</v>
      </c>
      <c r="B36">
        <f>B17+B33</f>
        <v>5.9</v>
      </c>
      <c r="C36">
        <f>C17+C33</f>
        <v>2.7</v>
      </c>
      <c r="D36">
        <f>D17+D33</f>
        <v>0.3</v>
      </c>
      <c r="E36">
        <f>E17+E33</f>
        <v>4.6999999999999993</v>
      </c>
      <c r="F36">
        <f>F17+F33</f>
        <v>0</v>
      </c>
      <c r="G36">
        <f>G17+G33</f>
        <v>2.4</v>
      </c>
      <c r="H36">
        <f>H17+H33</f>
        <v>5.6000000000000005</v>
      </c>
      <c r="I36">
        <f>I17+I33</f>
        <v>0.2</v>
      </c>
      <c r="J36">
        <f>J17+J33</f>
        <v>0.2</v>
      </c>
      <c r="K36">
        <f>K17+K33</f>
        <v>0.8</v>
      </c>
      <c r="M36" s="98">
        <f>SUM(B36:K36)</f>
        <v>22.8</v>
      </c>
    </row>
    <row r="37" spans="1:20" ht="15" customHeight="1">
      <c r="K37" s="99"/>
    </row>
    <row r="38" spans="1:20" ht="15" customHeight="1">
      <c r="A38" t="s">
        <v>220</v>
      </c>
      <c r="B38">
        <v>2.7</v>
      </c>
      <c r="H38">
        <v>0.1</v>
      </c>
      <c r="J38">
        <v>0.2</v>
      </c>
      <c r="M38" s="98">
        <f>SUM(B38:K38)</f>
        <v>3.0000000000000004</v>
      </c>
    </row>
    <row r="39" spans="1:20" s="100" customFormat="1" ht="15" customHeight="1">
      <c r="A39" s="100" t="s">
        <v>222</v>
      </c>
      <c r="B39" s="100">
        <f>B36-B38</f>
        <v>3.2</v>
      </c>
      <c r="C39" s="100">
        <f>C36-C38</f>
        <v>2.7</v>
      </c>
      <c r="D39" s="100">
        <f>D36-D38</f>
        <v>0.3</v>
      </c>
      <c r="E39" s="100">
        <f>E36-E38</f>
        <v>4.6999999999999993</v>
      </c>
      <c r="F39" s="100">
        <f>F36-F38</f>
        <v>0</v>
      </c>
      <c r="G39" s="100">
        <f>G36-G38</f>
        <v>2.4</v>
      </c>
      <c r="H39" s="100">
        <f>H36-H38</f>
        <v>5.5000000000000009</v>
      </c>
      <c r="I39" s="100">
        <f>I36-I38</f>
        <v>0.2</v>
      </c>
      <c r="J39" s="100">
        <f>J36-J38</f>
        <v>0</v>
      </c>
      <c r="K39" s="100">
        <f>K36-K38</f>
        <v>0.8</v>
      </c>
      <c r="M39" s="100">
        <f>SUM(B39:K39)</f>
        <v>19.8</v>
      </c>
    </row>
    <row r="41" spans="1:20" s="100" customFormat="1" ht="15" customHeight="1">
      <c r="A41" s="100" t="s">
        <v>223</v>
      </c>
      <c r="B41" s="100">
        <v>4.4000000000000004</v>
      </c>
      <c r="C41" s="100">
        <v>2.5</v>
      </c>
      <c r="D41" s="100">
        <v>0.3</v>
      </c>
      <c r="E41" s="100">
        <v>5</v>
      </c>
      <c r="F41" s="100">
        <v>1</v>
      </c>
      <c r="G41" s="100">
        <v>2.6</v>
      </c>
      <c r="H41" s="100">
        <v>8.1999999999999993</v>
      </c>
      <c r="I41" s="100">
        <v>0</v>
      </c>
      <c r="J41" s="100">
        <v>0</v>
      </c>
      <c r="K41" s="100">
        <v>0</v>
      </c>
      <c r="M41" s="100">
        <f>SUM(B41:K41)</f>
        <v>24</v>
      </c>
    </row>
    <row r="43" spans="1:20" s="100" customFormat="1" ht="15" customHeight="1">
      <c r="A43" s="100" t="s">
        <v>221</v>
      </c>
      <c r="B43" s="100">
        <f>B39-B41</f>
        <v>-1.2000000000000002</v>
      </c>
      <c r="C43" s="100">
        <f>C39-C41</f>
        <v>0.20000000000000018</v>
      </c>
      <c r="D43" s="100">
        <f>D39-D41</f>
        <v>0</v>
      </c>
      <c r="E43" s="100">
        <f>E39-E41</f>
        <v>-0.30000000000000071</v>
      </c>
      <c r="F43" s="100">
        <f>F39-F41</f>
        <v>-1</v>
      </c>
      <c r="G43" s="100">
        <f>G39-G41</f>
        <v>-0.20000000000000018</v>
      </c>
      <c r="H43" s="100">
        <f>H39-H41</f>
        <v>-2.6999999999999984</v>
      </c>
      <c r="I43" s="100">
        <f>I39-I41</f>
        <v>0.2</v>
      </c>
      <c r="J43" s="100">
        <f>J39-J41</f>
        <v>0</v>
      </c>
      <c r="K43" s="100">
        <f>K39-K41</f>
        <v>0.8</v>
      </c>
      <c r="L43" s="100">
        <f>L39-L41</f>
        <v>0</v>
      </c>
      <c r="M43" s="100">
        <f>M39-M41</f>
        <v>-4.1999999999999993</v>
      </c>
    </row>
  </sheetData>
  <mergeCells count="6">
    <mergeCell ref="L1:M1"/>
    <mergeCell ref="N1:O1"/>
    <mergeCell ref="P12:T12"/>
    <mergeCell ref="P15:T15"/>
    <mergeCell ref="P29:R29"/>
    <mergeCell ref="P30:R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B998"/>
  <sheetViews>
    <sheetView workbookViewId="0"/>
  </sheetViews>
  <sheetFormatPr baseColWidth="10" defaultColWidth="14.5" defaultRowHeight="15" customHeight="1"/>
  <cols>
    <col min="1" max="1" width="18.1640625" customWidth="1"/>
    <col min="2" max="3" width="13.6640625" customWidth="1"/>
    <col min="4" max="4" width="70.1640625" customWidth="1"/>
    <col min="5" max="5" width="13.83203125" customWidth="1"/>
    <col min="6" max="6" width="43.33203125" customWidth="1"/>
    <col min="7" max="28" width="8.6640625" customWidth="1"/>
  </cols>
  <sheetData>
    <row r="1" spans="1:28" ht="4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20" t="s">
        <v>202</v>
      </c>
      <c r="H1" s="20"/>
      <c r="I1" s="20" t="s">
        <v>155</v>
      </c>
      <c r="J1" s="20" t="s">
        <v>156</v>
      </c>
      <c r="K1" s="20" t="s">
        <v>157</v>
      </c>
      <c r="L1" s="20" t="s">
        <v>158</v>
      </c>
      <c r="M1" s="20" t="s">
        <v>159</v>
      </c>
      <c r="N1" s="20" t="s">
        <v>160</v>
      </c>
      <c r="O1" s="20" t="s">
        <v>161</v>
      </c>
      <c r="P1" s="20" t="s">
        <v>162</v>
      </c>
      <c r="Q1" s="20" t="s">
        <v>163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>
      <c r="A2" s="3" t="s">
        <v>5</v>
      </c>
      <c r="B2" s="83">
        <f>STAR!B2+sPHENIX!B2+CBM!B2+ALICE!B2+ALICE3!B2+JLab!B2+EIC!B2+Instrumentation!B2+Computing!B2</f>
        <v>12</v>
      </c>
      <c r="C2" s="83">
        <f>STAR!C2+sPHENIX!C2+CBM!C2+ALICE!C2+ALICE3!C2+JLab!C2+EIC!C2+Instrumentation!C2+Computing!C2</f>
        <v>9.6999999999999993</v>
      </c>
      <c r="D2" s="11" t="s">
        <v>203</v>
      </c>
      <c r="F2" s="6"/>
      <c r="G2" s="84"/>
      <c r="H2" s="84"/>
      <c r="I2" s="84">
        <f>INT(STAR!B2/(STAR!B2-0.0001))</f>
        <v>1</v>
      </c>
      <c r="J2" s="84">
        <f>INT(sPHENIX!B2/(sPHENIX!B2-0.0001))</f>
        <v>1</v>
      </c>
      <c r="K2" s="84">
        <f>INT(CBM!B2/(CBM!B2-0.0001))</f>
        <v>1</v>
      </c>
      <c r="L2" s="84">
        <f>INT(ALICE!B2/(ALICE!B2-0.0001))</f>
        <v>1</v>
      </c>
      <c r="M2" s="84">
        <f>INT(ALICE3!B2/(ALICE3!B2-0.0001))</f>
        <v>0</v>
      </c>
      <c r="N2" s="84">
        <f>INT(JLab!B2/(JLab!B2-0.0001))</f>
        <v>1</v>
      </c>
      <c r="O2" s="84">
        <f>INT(EIC!B2/(EIC!B2-0.0001))</f>
        <v>1</v>
      </c>
      <c r="P2" s="84">
        <f>INT(Instrumentation!B2/(Instrumentation!B2-0.0001))</f>
        <v>1</v>
      </c>
      <c r="Q2" s="84">
        <f>INT(Computing!B2/(Computing!B2-0.0001))</f>
        <v>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45" customHeight="1">
      <c r="A3" s="9" t="s">
        <v>7</v>
      </c>
      <c r="B3" s="19">
        <f>STAR!B3+sPHENIX!B3+CBM!B3+ALICE!B3+ALICE3!B3+JLab!B3+EIC!B3+Instrumentation!K3+Computing!B3</f>
        <v>14.5</v>
      </c>
      <c r="C3" s="19">
        <f>STAR!C3+sPHENIX!C3+CBM!C3+ALICE!C3+ALICE3!C3+JLab!C3+EIC!C3+Instrumentation!L3+Computing!C3</f>
        <v>17.600000000000001</v>
      </c>
      <c r="D3" s="6" t="s">
        <v>150</v>
      </c>
      <c r="E3" s="8"/>
      <c r="F3" s="54" t="s">
        <v>204</v>
      </c>
      <c r="G3" s="85">
        <f>STAR!B3+sPHENIX!B3+ALICE!B3+JLab!B3+EIC!B3+Instrumentation!K3+Computing!B3</f>
        <v>13.7</v>
      </c>
      <c r="H3" s="85">
        <f>STAR!C3+sPHENIX!C3+ALICE!C3+JLab!C3+EIC!C3+Instrumentation!L3+Computing!C3</f>
        <v>17.100000000000001</v>
      </c>
      <c r="I3" s="84">
        <f>INT(STAR!B3/(STAR!B3-0.0001))</f>
        <v>1</v>
      </c>
      <c r="J3" s="84">
        <f>INT(sPHENIX!B3/(sPHENIX!B3-0.0001))</f>
        <v>1</v>
      </c>
      <c r="K3" s="84">
        <f>INT(CBM!B3/(CBM!B3-0.0001))</f>
        <v>1</v>
      </c>
      <c r="L3" s="84">
        <f>INT(ALICE!B3/(ALICE!B3-0.0001))</f>
        <v>1</v>
      </c>
      <c r="M3" s="84">
        <f>INT(ALICE3!B3/(ALICE3!B3-0.0001))</f>
        <v>1</v>
      </c>
      <c r="N3" s="84">
        <f>INT(JLab!B3/(JLab!B3-0.0001))</f>
        <v>1</v>
      </c>
      <c r="O3" s="84">
        <f>INT(EIC!B3/(EIC!B3-0.0001))</f>
        <v>1</v>
      </c>
      <c r="P3" s="84">
        <f>INT(Instrumentation!B3/(Instrumentation!B3-0.0001))</f>
        <v>1</v>
      </c>
      <c r="Q3" s="84">
        <f>INT(Computing!B3/(Computing!B3-0.0001))</f>
        <v>1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45" customHeight="1">
      <c r="A4" s="9" t="s">
        <v>10</v>
      </c>
      <c r="B4" s="19">
        <f>STAR!B4+sPHENIX!B4+CBM!B4+ALICE!B4+ALICE3!B4+JLab!B4+EIC!B4+Instrumentation!K4+Computing!B4</f>
        <v>17.2</v>
      </c>
      <c r="C4" s="19">
        <f>STAR!C4+sPHENIX!C4+CBM!C4+ALICE!C4+ALICE3!C4+JLab!C4+EIC!C4+Instrumentation!L4+Computing!C4</f>
        <v>18.25</v>
      </c>
      <c r="D4" s="6"/>
      <c r="E4" s="8"/>
      <c r="F4" s="54" t="s">
        <v>205</v>
      </c>
      <c r="G4" s="85">
        <f>STAR!B4+sPHENIX!B4+ALICE!B4+JLab!B4+EIC!B4+Instrumentation!K4+Computing!B4</f>
        <v>16.100000000000001</v>
      </c>
      <c r="H4" s="85">
        <f>STAR!C4+sPHENIX!C4+ALICE!C4+JLab!C4+EIC!C4+Instrumentation!L4+Computing!C4</f>
        <v>16.75</v>
      </c>
      <c r="I4" s="86">
        <f>G4-1</f>
        <v>15.100000000000001</v>
      </c>
      <c r="J4" s="86">
        <f>H4-2</f>
        <v>14.75</v>
      </c>
      <c r="K4" s="87" t="s">
        <v>206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45" customHeight="1">
      <c r="A5" s="9" t="s">
        <v>12</v>
      </c>
      <c r="B5" s="19">
        <f>STAR!B5+sPHENIX!B5+CBM!B5+ALICE!B5+ALICE3!B5+JLab!B5+EIC!B5+Instrumentation!K5+Computing!B5</f>
        <v>17.2</v>
      </c>
      <c r="C5" s="19">
        <f>STAR!C5+sPHENIX!C5+CBM!C5+ALICE!C5+ALICE3!C5+JLab!C5+EIC!C5+Instrumentation!L5+Computing!C5</f>
        <v>17.45</v>
      </c>
      <c r="D5" s="6"/>
      <c r="E5" s="8"/>
      <c r="F5" s="54" t="s">
        <v>207</v>
      </c>
      <c r="G5" s="85">
        <f>STAR!B5+sPHENIX!B5+ALICE!B5+JLab!B5+EIC!B5+Instrumentation!K5+Computing!B5</f>
        <v>15.3</v>
      </c>
      <c r="H5" s="85">
        <f>STAR!C5+sPHENIX!C5+ALICE!C5+JLab!C5+EIC!C5+Instrumentation!L5+Computing!C5</f>
        <v>14.95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8.75" customHeight="1">
      <c r="A6" s="14"/>
      <c r="B6" s="16"/>
      <c r="C6" s="16"/>
      <c r="D6" s="17"/>
      <c r="E6" s="18"/>
      <c r="F6" s="17"/>
      <c r="G6" s="88"/>
      <c r="H6" s="88"/>
      <c r="I6" s="89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ht="45" customHeight="1">
      <c r="A7" s="9" t="s">
        <v>15</v>
      </c>
      <c r="B7" s="19">
        <f>STAR!B7+sPHENIX!B7+CBM!B7+ALICE!B7+ALICE3!B7+JLab!B7+EIC!B7+Instrumentation!K7+Computing!B7</f>
        <v>18.75</v>
      </c>
      <c r="C7" s="19">
        <f>STAR!C7+sPHENIX!C7+CBM!C7+ALICE!C7+ALICE3!C7+JLab!C7+EIC!C7+Instrumentation!L7+Computing!C7</f>
        <v>23</v>
      </c>
      <c r="D7" s="6" t="s">
        <v>152</v>
      </c>
      <c r="E7" s="8"/>
      <c r="F7" s="6"/>
      <c r="G7" s="90"/>
      <c r="H7" s="90"/>
      <c r="I7" s="90"/>
      <c r="J7" s="90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45" customHeight="1">
      <c r="A8" s="9" t="s">
        <v>17</v>
      </c>
      <c r="B8" s="19">
        <f>STAR!B8+sPHENIX!B8+CBM!B8+ALICE!B8+ALICE3!B8+JLab!B8+EIC!B8+Instrumentation!K8+Computing!B8</f>
        <v>23.799999999999997</v>
      </c>
      <c r="C8" s="19">
        <f>STAR!C8+sPHENIX!C8+CBM!C8+ALICE!C8+ALICE3!C8+JLab!C8+EIC!C8+Instrumentation!L8+Computing!C8</f>
        <v>25.1</v>
      </c>
      <c r="D8" s="6"/>
      <c r="E8" s="8"/>
      <c r="F8" s="6"/>
      <c r="G8" s="90">
        <f>12.8+0.7+2.4</f>
        <v>15.9</v>
      </c>
      <c r="H8" s="90">
        <f>10+2+3</f>
        <v>15</v>
      </c>
      <c r="I8" s="90"/>
      <c r="J8" s="90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45" customHeight="1">
      <c r="A9" s="9" t="s">
        <v>18</v>
      </c>
      <c r="B9" s="19">
        <f>STAR!B9+sPHENIX!B9+CBM!B9+ALICE!B9+ALICE3!B9+JLab!B9+EIC!B9+Instrumentation!K9+Computing!B9</f>
        <v>22.2</v>
      </c>
      <c r="C9" s="19">
        <f>STAR!C9+sPHENIX!C9+CBM!C9+ALICE!C9+ALICE3!C9+JLab!C9+EIC!C9+Instrumentation!L9+Computing!C9</f>
        <v>24.900000000000002</v>
      </c>
      <c r="D9" s="6"/>
      <c r="E9" s="8"/>
      <c r="F9" s="6"/>
      <c r="G9" s="90">
        <f t="shared" ref="G9:H9" si="0">B4-12.8-0.7</f>
        <v>3.6999999999999984</v>
      </c>
      <c r="H9" s="90">
        <f t="shared" si="0"/>
        <v>4.7499999999999991</v>
      </c>
      <c r="I9" s="90"/>
      <c r="J9" s="9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8.75" customHeight="1">
      <c r="A10" s="14"/>
      <c r="B10" s="16"/>
      <c r="C10" s="16"/>
      <c r="D10" s="17"/>
      <c r="E10" s="18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ht="45" customHeight="1">
      <c r="A11" s="9" t="s">
        <v>19</v>
      </c>
      <c r="B11" s="19">
        <f>STAR!B11+sPHENIX!B11+CBM!B11+ALICE!B11+ALICE3!B11+JLab!B11+EIC!B11+Instrumentation!K11+Computing!B11</f>
        <v>8</v>
      </c>
      <c r="C11" s="19">
        <f>STAR!C11+sPHENIX!C11+CBM!C11+ALICE!C11+ALICE3!C11+JLab!C11+EIC!C11+Instrumentation!L11+Computing!C11</f>
        <v>7.5</v>
      </c>
      <c r="D11" s="6" t="s">
        <v>44</v>
      </c>
      <c r="E11" s="8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45" customHeight="1">
      <c r="A12" s="9" t="s">
        <v>21</v>
      </c>
      <c r="B12" s="19">
        <f>STAR!B12+sPHENIX!B12+CBM!B12+ALICE!B12+ALICE3!B12+JLab!B12+EIC!B12+Instrumentation!K12+Computing!B12</f>
        <v>7.8</v>
      </c>
      <c r="C12" s="19">
        <f>STAR!C12+sPHENIX!C12+CBM!C12+ALICE!C12+ALICE3!C12+JLab!C12+EIC!C12+Instrumentation!L12+Computing!C12</f>
        <v>8</v>
      </c>
      <c r="D12" s="6"/>
      <c r="E12" s="8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45" customHeight="1">
      <c r="A13" s="9" t="s">
        <v>22</v>
      </c>
      <c r="B13" s="19">
        <f>STAR!B13+sPHENIX!B13+CBM!B13+ALICE!B13+ALICE3!B13+JLab!B13+EIC!B13+Instrumentation!K13+Computing!B13</f>
        <v>7.7</v>
      </c>
      <c r="C13" s="19">
        <f>STAR!C13+sPHENIX!C13+CBM!C13+ALICE!C13+ALICE3!C13+JLab!C13+EIC!C13+Instrumentation!L13+Computing!C13</f>
        <v>8.8000000000000007</v>
      </c>
      <c r="D13" s="6"/>
      <c r="E13" s="8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8.75" customHeight="1">
      <c r="A14" s="8"/>
      <c r="B14" s="19"/>
      <c r="C14" s="19"/>
      <c r="D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8.75" customHeight="1">
      <c r="A15" s="8"/>
      <c r="B15" s="19"/>
      <c r="C15" s="19"/>
      <c r="D15" s="91" t="s">
        <v>208</v>
      </c>
      <c r="E15" s="92" t="s">
        <v>209</v>
      </c>
      <c r="F15" s="91" t="s">
        <v>210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8.75" customHeight="1">
      <c r="A16" s="93" t="s">
        <v>211</v>
      </c>
      <c r="B16" s="10">
        <v>12.8</v>
      </c>
      <c r="C16" s="10">
        <v>10</v>
      </c>
      <c r="D16" s="91" t="s">
        <v>212</v>
      </c>
      <c r="E16" s="92" t="s">
        <v>213</v>
      </c>
      <c r="F16" s="91" t="s">
        <v>214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8.75" customHeight="1">
      <c r="A17" s="8"/>
      <c r="B17" s="19"/>
      <c r="C17" s="19"/>
      <c r="D17" s="91" t="s">
        <v>215</v>
      </c>
      <c r="E17" s="94" t="s">
        <v>216</v>
      </c>
      <c r="F17" s="91" t="s">
        <v>217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8.75" customHeight="1">
      <c r="A18" s="8"/>
      <c r="B18" s="19"/>
      <c r="C18" s="19"/>
      <c r="D18" s="91" t="s">
        <v>218</v>
      </c>
      <c r="E18" s="94" t="s">
        <v>216</v>
      </c>
      <c r="F18" s="91" t="s">
        <v>217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8.75" customHeight="1">
      <c r="A19" s="8"/>
      <c r="B19" s="19"/>
      <c r="C19" s="19"/>
      <c r="D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8.75" customHeight="1">
      <c r="A20" s="8"/>
      <c r="B20" s="19"/>
      <c r="C20" s="19"/>
      <c r="D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8.75" customHeight="1">
      <c r="A21" s="8"/>
      <c r="B21" s="19"/>
      <c r="C21" s="19"/>
      <c r="D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8.75" customHeight="1">
      <c r="A22" s="8"/>
      <c r="B22" s="19"/>
      <c r="C22" s="19"/>
      <c r="D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8.75" customHeight="1">
      <c r="A23" s="8"/>
      <c r="B23" s="19"/>
      <c r="C23" s="19"/>
      <c r="D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8.75" customHeight="1">
      <c r="A24" s="8"/>
      <c r="B24" s="19"/>
      <c r="C24" s="19"/>
      <c r="D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8.75" customHeight="1">
      <c r="A25" s="8"/>
      <c r="B25" s="19"/>
      <c r="C25" s="19"/>
      <c r="D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8.75" customHeight="1">
      <c r="A26" s="8"/>
      <c r="B26" s="19"/>
      <c r="C26" s="19"/>
      <c r="D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8.75" customHeight="1">
      <c r="A27" s="8"/>
      <c r="B27" s="19"/>
      <c r="C27" s="19"/>
      <c r="D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8.75" customHeight="1">
      <c r="A28" s="8"/>
      <c r="B28" s="19"/>
      <c r="C28" s="19"/>
      <c r="D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8.75" customHeight="1">
      <c r="A29" s="8"/>
      <c r="B29" s="19"/>
      <c r="C29" s="19"/>
      <c r="D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8.75" customHeight="1">
      <c r="A30" s="8"/>
      <c r="B30" s="19"/>
      <c r="C30" s="19"/>
      <c r="D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8.75" customHeight="1">
      <c r="A31" s="8"/>
      <c r="B31" s="19"/>
      <c r="C31" s="19"/>
      <c r="D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8.75" customHeight="1">
      <c r="A32" s="8"/>
      <c r="B32" s="19"/>
      <c r="C32" s="19"/>
      <c r="D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8.75" customHeight="1">
      <c r="A33" s="8"/>
      <c r="B33" s="19"/>
      <c r="C33" s="19"/>
      <c r="D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8.75" customHeight="1">
      <c r="A34" s="8"/>
      <c r="B34" s="19"/>
      <c r="C34" s="19"/>
      <c r="D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8.75" customHeight="1">
      <c r="A35" s="8"/>
      <c r="B35" s="19"/>
      <c r="C35" s="19"/>
      <c r="D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8.75" customHeight="1">
      <c r="A36" s="8"/>
      <c r="B36" s="19"/>
      <c r="C36" s="19"/>
      <c r="D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8.75" customHeight="1">
      <c r="A37" s="8"/>
      <c r="B37" s="19"/>
      <c r="C37" s="19"/>
      <c r="D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8.75" customHeight="1">
      <c r="A38" s="8"/>
      <c r="B38" s="19"/>
      <c r="C38" s="19"/>
      <c r="D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8.75" customHeight="1">
      <c r="A39" s="8"/>
      <c r="B39" s="19"/>
      <c r="C39" s="19"/>
      <c r="D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8.75" customHeight="1">
      <c r="A40" s="8"/>
      <c r="B40" s="19"/>
      <c r="C40" s="19"/>
      <c r="D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8.75" customHeight="1">
      <c r="A41" s="8"/>
      <c r="B41" s="19"/>
      <c r="C41" s="19"/>
      <c r="D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8.75" customHeight="1">
      <c r="A42" s="8"/>
      <c r="B42" s="19"/>
      <c r="C42" s="19"/>
      <c r="D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8.75" customHeight="1">
      <c r="A43" s="8"/>
      <c r="B43" s="19"/>
      <c r="C43" s="19"/>
      <c r="D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8.75" customHeight="1">
      <c r="A44" s="8"/>
      <c r="B44" s="19"/>
      <c r="C44" s="19"/>
      <c r="D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8.75" customHeight="1">
      <c r="A45" s="8"/>
      <c r="B45" s="19"/>
      <c r="C45" s="19"/>
      <c r="D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8.75" customHeight="1">
      <c r="A46" s="8"/>
      <c r="B46" s="19"/>
      <c r="C46" s="19"/>
      <c r="D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8.75" customHeight="1">
      <c r="A47" s="8"/>
      <c r="B47" s="19"/>
      <c r="C47" s="19"/>
      <c r="D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8.75" customHeight="1">
      <c r="A48" s="8"/>
      <c r="B48" s="19"/>
      <c r="C48" s="19"/>
      <c r="D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8.75" customHeight="1">
      <c r="A49" s="8"/>
      <c r="B49" s="19"/>
      <c r="C49" s="19"/>
      <c r="D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8.75" customHeight="1">
      <c r="A50" s="8"/>
      <c r="B50" s="19"/>
      <c r="C50" s="19"/>
      <c r="D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8.75" customHeight="1">
      <c r="A51" s="8"/>
      <c r="B51" s="19"/>
      <c r="C51" s="19"/>
      <c r="D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8.75" customHeight="1">
      <c r="A52" s="8"/>
      <c r="B52" s="19"/>
      <c r="C52" s="19"/>
      <c r="D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8.75" customHeight="1">
      <c r="A53" s="8"/>
      <c r="B53" s="19"/>
      <c r="C53" s="19"/>
      <c r="D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8.75" customHeight="1">
      <c r="A54" s="8"/>
      <c r="B54" s="19"/>
      <c r="C54" s="19"/>
      <c r="D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8.75" customHeight="1">
      <c r="A55" s="8"/>
      <c r="B55" s="19"/>
      <c r="C55" s="19"/>
      <c r="D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8.75" customHeight="1">
      <c r="A56" s="8"/>
      <c r="B56" s="19"/>
      <c r="C56" s="19"/>
      <c r="D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8.75" customHeight="1">
      <c r="A57" s="8"/>
      <c r="B57" s="19"/>
      <c r="C57" s="19"/>
      <c r="D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8.75" customHeight="1">
      <c r="A58" s="8"/>
      <c r="B58" s="19"/>
      <c r="C58" s="19"/>
      <c r="D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8.75" customHeight="1">
      <c r="A59" s="8"/>
      <c r="B59" s="19"/>
      <c r="C59" s="19"/>
      <c r="D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8.75" customHeight="1">
      <c r="A60" s="8"/>
      <c r="B60" s="19"/>
      <c r="C60" s="19"/>
      <c r="D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8.75" customHeight="1">
      <c r="A61" s="8"/>
      <c r="B61" s="19"/>
      <c r="C61" s="19"/>
      <c r="D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8.75" customHeight="1">
      <c r="A62" s="8"/>
      <c r="B62" s="19"/>
      <c r="C62" s="19"/>
      <c r="D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8.75" customHeight="1">
      <c r="A63" s="8"/>
      <c r="B63" s="19"/>
      <c r="C63" s="19"/>
      <c r="D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8.75" customHeight="1">
      <c r="A64" s="8"/>
      <c r="B64" s="19"/>
      <c r="C64" s="19"/>
      <c r="D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8.75" customHeight="1">
      <c r="A65" s="8"/>
      <c r="B65" s="19"/>
      <c r="C65" s="19"/>
      <c r="D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8.75" customHeight="1">
      <c r="A66" s="8"/>
      <c r="B66" s="19"/>
      <c r="C66" s="19"/>
      <c r="D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8.75" customHeight="1">
      <c r="A67" s="8"/>
      <c r="B67" s="19"/>
      <c r="C67" s="19"/>
      <c r="D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8.75" customHeight="1">
      <c r="A68" s="8"/>
      <c r="B68" s="19"/>
      <c r="C68" s="19"/>
      <c r="D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8.75" customHeight="1">
      <c r="A69" s="8"/>
      <c r="B69" s="19"/>
      <c r="C69" s="19"/>
      <c r="D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8.75" customHeight="1">
      <c r="A70" s="8"/>
      <c r="B70" s="19"/>
      <c r="C70" s="19"/>
      <c r="D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8.75" customHeight="1">
      <c r="A71" s="8"/>
      <c r="B71" s="19"/>
      <c r="C71" s="19"/>
      <c r="D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8.75" customHeight="1">
      <c r="A72" s="8"/>
      <c r="B72" s="19"/>
      <c r="C72" s="19"/>
      <c r="D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8.75" customHeight="1">
      <c r="A73" s="8"/>
      <c r="B73" s="19"/>
      <c r="C73" s="19"/>
      <c r="D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8.75" customHeight="1">
      <c r="A74" s="8"/>
      <c r="B74" s="19"/>
      <c r="C74" s="19"/>
      <c r="D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8.75" customHeight="1">
      <c r="A75" s="8"/>
      <c r="B75" s="19"/>
      <c r="C75" s="19"/>
      <c r="D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8.75" customHeight="1">
      <c r="A76" s="8"/>
      <c r="B76" s="19"/>
      <c r="C76" s="19"/>
      <c r="D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8.75" customHeight="1">
      <c r="A77" s="8"/>
      <c r="B77" s="19"/>
      <c r="C77" s="19"/>
      <c r="D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8.75" customHeight="1">
      <c r="A78" s="8"/>
      <c r="B78" s="19"/>
      <c r="C78" s="19"/>
      <c r="D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8.75" customHeight="1">
      <c r="A79" s="8"/>
      <c r="B79" s="19"/>
      <c r="C79" s="19"/>
      <c r="D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8.75" customHeight="1">
      <c r="A80" s="8"/>
      <c r="B80" s="19"/>
      <c r="C80" s="19"/>
      <c r="D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8.75" customHeight="1">
      <c r="A81" s="8"/>
      <c r="B81" s="19"/>
      <c r="C81" s="19"/>
      <c r="D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8.75" customHeight="1">
      <c r="A82" s="8"/>
      <c r="B82" s="19"/>
      <c r="C82" s="19"/>
      <c r="D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8.75" customHeight="1">
      <c r="A83" s="8"/>
      <c r="B83" s="19"/>
      <c r="C83" s="19"/>
      <c r="D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8.75" customHeight="1">
      <c r="A84" s="8"/>
      <c r="B84" s="19"/>
      <c r="C84" s="19"/>
      <c r="D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8.75" customHeight="1">
      <c r="A85" s="8"/>
      <c r="B85" s="19"/>
      <c r="C85" s="19"/>
      <c r="D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8.75" customHeight="1">
      <c r="A86" s="8"/>
      <c r="B86" s="19"/>
      <c r="C86" s="19"/>
      <c r="D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8.75" customHeight="1">
      <c r="A87" s="8"/>
      <c r="B87" s="19"/>
      <c r="C87" s="19"/>
      <c r="D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8.75" customHeight="1">
      <c r="A88" s="8"/>
      <c r="B88" s="19"/>
      <c r="C88" s="19"/>
      <c r="D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8.75" customHeight="1">
      <c r="A89" s="8"/>
      <c r="B89" s="19"/>
      <c r="C89" s="19"/>
      <c r="D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8.75" customHeight="1">
      <c r="A90" s="8"/>
      <c r="B90" s="19"/>
      <c r="C90" s="19"/>
      <c r="D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8.75" customHeight="1">
      <c r="A91" s="8"/>
      <c r="B91" s="19"/>
      <c r="C91" s="19"/>
      <c r="D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8.75" customHeight="1">
      <c r="A92" s="8"/>
      <c r="B92" s="19"/>
      <c r="C92" s="19"/>
      <c r="D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8.75" customHeight="1">
      <c r="A93" s="8"/>
      <c r="B93" s="19"/>
      <c r="C93" s="19"/>
      <c r="D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8.75" customHeight="1">
      <c r="A94" s="8"/>
      <c r="B94" s="19"/>
      <c r="C94" s="19"/>
      <c r="D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8.75" customHeight="1">
      <c r="A95" s="8"/>
      <c r="B95" s="19"/>
      <c r="C95" s="19"/>
      <c r="D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8.75" customHeight="1">
      <c r="A96" s="8"/>
      <c r="B96" s="19"/>
      <c r="C96" s="19"/>
      <c r="D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8.75" customHeight="1">
      <c r="A97" s="8"/>
      <c r="B97" s="19"/>
      <c r="C97" s="19"/>
      <c r="D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8.75" customHeight="1">
      <c r="A98" s="8"/>
      <c r="B98" s="19"/>
      <c r="C98" s="19"/>
      <c r="D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8.75" customHeight="1">
      <c r="A99" s="8"/>
      <c r="B99" s="19"/>
      <c r="C99" s="19"/>
      <c r="D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8.75" customHeight="1">
      <c r="A100" s="8"/>
      <c r="B100" s="19"/>
      <c r="C100" s="19"/>
      <c r="D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8.75" customHeight="1">
      <c r="A101" s="8"/>
      <c r="B101" s="19"/>
      <c r="C101" s="19"/>
      <c r="D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8.75" customHeight="1">
      <c r="A102" s="8"/>
      <c r="B102" s="19"/>
      <c r="C102" s="19"/>
      <c r="D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8.75" customHeight="1">
      <c r="A103" s="8"/>
      <c r="B103" s="19"/>
      <c r="C103" s="19"/>
      <c r="D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8.75" customHeight="1">
      <c r="A104" s="8"/>
      <c r="B104" s="19"/>
      <c r="C104" s="19"/>
      <c r="D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8.75" customHeight="1">
      <c r="A105" s="8"/>
      <c r="B105" s="19"/>
      <c r="C105" s="19"/>
      <c r="D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8.75" customHeight="1">
      <c r="A106" s="8"/>
      <c r="B106" s="19"/>
      <c r="C106" s="19"/>
      <c r="D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8.75" customHeight="1">
      <c r="A107" s="8"/>
      <c r="B107" s="19"/>
      <c r="C107" s="19"/>
      <c r="D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8.75" customHeight="1">
      <c r="A108" s="8"/>
      <c r="B108" s="19"/>
      <c r="C108" s="19"/>
      <c r="D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8.75" customHeight="1">
      <c r="A109" s="8"/>
      <c r="B109" s="19"/>
      <c r="C109" s="19"/>
      <c r="D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8.75" customHeight="1">
      <c r="A110" s="8"/>
      <c r="B110" s="19"/>
      <c r="C110" s="19"/>
      <c r="D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8.75" customHeight="1">
      <c r="A111" s="8"/>
      <c r="B111" s="19"/>
      <c r="C111" s="19"/>
      <c r="D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8.75" customHeight="1">
      <c r="A112" s="8"/>
      <c r="B112" s="19"/>
      <c r="C112" s="19"/>
      <c r="D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8.75" customHeight="1">
      <c r="A113" s="8"/>
      <c r="B113" s="19"/>
      <c r="C113" s="19"/>
      <c r="D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8.75" customHeight="1">
      <c r="A114" s="8"/>
      <c r="B114" s="19"/>
      <c r="C114" s="19"/>
      <c r="D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8.75" customHeight="1">
      <c r="A115" s="8"/>
      <c r="B115" s="19"/>
      <c r="C115" s="19"/>
      <c r="D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8.75" customHeight="1">
      <c r="A116" s="8"/>
      <c r="B116" s="19"/>
      <c r="C116" s="19"/>
      <c r="D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8.75" customHeight="1">
      <c r="A117" s="8"/>
      <c r="B117" s="19"/>
      <c r="C117" s="19"/>
      <c r="D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8.75" customHeight="1">
      <c r="A118" s="8"/>
      <c r="B118" s="19"/>
      <c r="C118" s="19"/>
      <c r="D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8.75" customHeight="1">
      <c r="A119" s="8"/>
      <c r="B119" s="19"/>
      <c r="C119" s="19"/>
      <c r="D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8.75" customHeight="1">
      <c r="A120" s="8"/>
      <c r="B120" s="19"/>
      <c r="C120" s="19"/>
      <c r="D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8.75" customHeight="1">
      <c r="A121" s="8"/>
      <c r="B121" s="19"/>
      <c r="C121" s="19"/>
      <c r="D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8.75" customHeight="1">
      <c r="A122" s="8"/>
      <c r="B122" s="19"/>
      <c r="C122" s="19"/>
      <c r="D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8.75" customHeight="1">
      <c r="A123" s="8"/>
      <c r="B123" s="19"/>
      <c r="C123" s="19"/>
      <c r="D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8.75" customHeight="1">
      <c r="A124" s="8"/>
      <c r="B124" s="19"/>
      <c r="C124" s="19"/>
      <c r="D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8.75" customHeight="1">
      <c r="A125" s="8"/>
      <c r="B125" s="19"/>
      <c r="C125" s="19"/>
      <c r="D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8.75" customHeight="1">
      <c r="A126" s="8"/>
      <c r="B126" s="19"/>
      <c r="C126" s="19"/>
      <c r="D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8.75" customHeight="1">
      <c r="A127" s="8"/>
      <c r="B127" s="19"/>
      <c r="C127" s="19"/>
      <c r="D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8.75" customHeight="1">
      <c r="A128" s="8"/>
      <c r="B128" s="19"/>
      <c r="C128" s="19"/>
      <c r="D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8.75" customHeight="1">
      <c r="A129" s="8"/>
      <c r="B129" s="19"/>
      <c r="C129" s="19"/>
      <c r="D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8.75" customHeight="1">
      <c r="A130" s="8"/>
      <c r="B130" s="19"/>
      <c r="C130" s="19"/>
      <c r="D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8.75" customHeight="1">
      <c r="A131" s="8"/>
      <c r="B131" s="19"/>
      <c r="C131" s="19"/>
      <c r="D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8.75" customHeight="1">
      <c r="A132" s="8"/>
      <c r="B132" s="19"/>
      <c r="C132" s="19"/>
      <c r="D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8.75" customHeight="1">
      <c r="A133" s="8"/>
      <c r="B133" s="19"/>
      <c r="C133" s="19"/>
      <c r="D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8.75" customHeight="1">
      <c r="A134" s="8"/>
      <c r="B134" s="19"/>
      <c r="C134" s="19"/>
      <c r="D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8.75" customHeight="1">
      <c r="A135" s="8"/>
      <c r="B135" s="19"/>
      <c r="C135" s="19"/>
      <c r="D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8.75" customHeight="1">
      <c r="A136" s="8"/>
      <c r="B136" s="19"/>
      <c r="C136" s="19"/>
      <c r="D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8.75" customHeight="1">
      <c r="A137" s="8"/>
      <c r="B137" s="19"/>
      <c r="C137" s="19"/>
      <c r="D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8.75" customHeight="1">
      <c r="A138" s="8"/>
      <c r="B138" s="19"/>
      <c r="C138" s="19"/>
      <c r="D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8.75" customHeight="1">
      <c r="A139" s="8"/>
      <c r="B139" s="19"/>
      <c r="C139" s="19"/>
      <c r="D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8.75" customHeight="1">
      <c r="A140" s="8"/>
      <c r="B140" s="19"/>
      <c r="C140" s="19"/>
      <c r="D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8.75" customHeight="1">
      <c r="A141" s="8"/>
      <c r="B141" s="19"/>
      <c r="C141" s="19"/>
      <c r="D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8.75" customHeight="1">
      <c r="A142" s="8"/>
      <c r="B142" s="19"/>
      <c r="C142" s="19"/>
      <c r="D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8.75" customHeight="1">
      <c r="A143" s="8"/>
      <c r="B143" s="19"/>
      <c r="C143" s="19"/>
      <c r="D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8.75" customHeight="1">
      <c r="A144" s="8"/>
      <c r="B144" s="19"/>
      <c r="C144" s="19"/>
      <c r="D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8.75" customHeight="1">
      <c r="A145" s="8"/>
      <c r="B145" s="19"/>
      <c r="C145" s="19"/>
      <c r="D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8.75" customHeight="1">
      <c r="A146" s="8"/>
      <c r="B146" s="19"/>
      <c r="C146" s="19"/>
      <c r="D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8.75" customHeight="1">
      <c r="A147" s="8"/>
      <c r="B147" s="19"/>
      <c r="C147" s="19"/>
      <c r="D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8.75" customHeight="1">
      <c r="A148" s="8"/>
      <c r="B148" s="19"/>
      <c r="C148" s="19"/>
      <c r="D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8.75" customHeight="1">
      <c r="A149" s="8"/>
      <c r="B149" s="19"/>
      <c r="C149" s="19"/>
      <c r="D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8.75" customHeight="1">
      <c r="A150" s="8"/>
      <c r="B150" s="19"/>
      <c r="C150" s="19"/>
      <c r="D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8.75" customHeight="1">
      <c r="A151" s="8"/>
      <c r="B151" s="19"/>
      <c r="C151" s="19"/>
      <c r="D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8.75" customHeight="1">
      <c r="A152" s="8"/>
      <c r="B152" s="19"/>
      <c r="C152" s="19"/>
      <c r="D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8.75" customHeight="1">
      <c r="A153" s="8"/>
      <c r="B153" s="19"/>
      <c r="C153" s="19"/>
      <c r="D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8.75" customHeight="1">
      <c r="A154" s="8"/>
      <c r="B154" s="19"/>
      <c r="C154" s="19"/>
      <c r="D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8.75" customHeight="1">
      <c r="A155" s="8"/>
      <c r="B155" s="19"/>
      <c r="C155" s="19"/>
      <c r="D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8.75" customHeight="1">
      <c r="A156" s="8"/>
      <c r="B156" s="19"/>
      <c r="C156" s="19"/>
      <c r="D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8.75" customHeight="1">
      <c r="A157" s="8"/>
      <c r="B157" s="19"/>
      <c r="C157" s="19"/>
      <c r="D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8.75" customHeight="1">
      <c r="A158" s="8"/>
      <c r="B158" s="19"/>
      <c r="C158" s="19"/>
      <c r="D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8.75" customHeight="1">
      <c r="A159" s="8"/>
      <c r="B159" s="19"/>
      <c r="C159" s="19"/>
      <c r="D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8.75" customHeight="1">
      <c r="A160" s="8"/>
      <c r="B160" s="19"/>
      <c r="C160" s="19"/>
      <c r="D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8.75" customHeight="1">
      <c r="A161" s="8"/>
      <c r="B161" s="19"/>
      <c r="C161" s="19"/>
      <c r="D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8.75" customHeight="1">
      <c r="A162" s="8"/>
      <c r="B162" s="19"/>
      <c r="C162" s="19"/>
      <c r="D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8.75" customHeight="1">
      <c r="A163" s="8"/>
      <c r="B163" s="19"/>
      <c r="C163" s="19"/>
      <c r="D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8.75" customHeight="1">
      <c r="A164" s="8"/>
      <c r="B164" s="19"/>
      <c r="C164" s="19"/>
      <c r="D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8.75" customHeight="1">
      <c r="A165" s="8"/>
      <c r="B165" s="19"/>
      <c r="C165" s="19"/>
      <c r="D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8.75" customHeight="1">
      <c r="A166" s="8"/>
      <c r="B166" s="19"/>
      <c r="C166" s="19"/>
      <c r="D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8.75" customHeight="1">
      <c r="A167" s="8"/>
      <c r="B167" s="19"/>
      <c r="C167" s="19"/>
      <c r="D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8.75" customHeight="1">
      <c r="A168" s="8"/>
      <c r="B168" s="19"/>
      <c r="C168" s="19"/>
      <c r="D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8.75" customHeight="1">
      <c r="A169" s="8"/>
      <c r="B169" s="19"/>
      <c r="C169" s="19"/>
      <c r="D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8.75" customHeight="1">
      <c r="A170" s="8"/>
      <c r="B170" s="19"/>
      <c r="C170" s="19"/>
      <c r="D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8.75" customHeight="1">
      <c r="A171" s="8"/>
      <c r="B171" s="19"/>
      <c r="C171" s="19"/>
      <c r="D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8.75" customHeight="1">
      <c r="A172" s="8"/>
      <c r="B172" s="19"/>
      <c r="C172" s="19"/>
      <c r="D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8.75" customHeight="1">
      <c r="A173" s="8"/>
      <c r="B173" s="19"/>
      <c r="C173" s="19"/>
      <c r="D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8.75" customHeight="1">
      <c r="A174" s="8"/>
      <c r="B174" s="19"/>
      <c r="C174" s="19"/>
      <c r="D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8.75" customHeight="1">
      <c r="A175" s="8"/>
      <c r="B175" s="19"/>
      <c r="C175" s="19"/>
      <c r="D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8.75" customHeight="1">
      <c r="A176" s="8"/>
      <c r="B176" s="19"/>
      <c r="C176" s="19"/>
      <c r="D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8.75" customHeight="1">
      <c r="A177" s="8"/>
      <c r="B177" s="19"/>
      <c r="C177" s="19"/>
      <c r="D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8.75" customHeight="1">
      <c r="A178" s="8"/>
      <c r="B178" s="19"/>
      <c r="C178" s="19"/>
      <c r="D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8.75" customHeight="1">
      <c r="A179" s="8"/>
      <c r="B179" s="19"/>
      <c r="C179" s="19"/>
      <c r="D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8.75" customHeight="1">
      <c r="A180" s="8"/>
      <c r="B180" s="19"/>
      <c r="C180" s="19"/>
      <c r="D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8.75" customHeight="1">
      <c r="A181" s="8"/>
      <c r="B181" s="19"/>
      <c r="C181" s="19"/>
      <c r="D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8.75" customHeight="1">
      <c r="A182" s="8"/>
      <c r="B182" s="19"/>
      <c r="C182" s="19"/>
      <c r="D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8.75" customHeight="1">
      <c r="A183" s="8"/>
      <c r="B183" s="19"/>
      <c r="C183" s="19"/>
      <c r="D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8.75" customHeight="1">
      <c r="A184" s="8"/>
      <c r="B184" s="19"/>
      <c r="C184" s="19"/>
      <c r="D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8.75" customHeight="1">
      <c r="A185" s="8"/>
      <c r="B185" s="19"/>
      <c r="C185" s="19"/>
      <c r="D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8.75" customHeight="1">
      <c r="A186" s="8"/>
      <c r="B186" s="19"/>
      <c r="C186" s="19"/>
      <c r="D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8.75" customHeight="1">
      <c r="A187" s="8"/>
      <c r="B187" s="19"/>
      <c r="C187" s="19"/>
      <c r="D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8.75" customHeight="1">
      <c r="A188" s="8"/>
      <c r="B188" s="19"/>
      <c r="C188" s="19"/>
      <c r="D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8.75" customHeight="1">
      <c r="A189" s="8"/>
      <c r="B189" s="19"/>
      <c r="C189" s="19"/>
      <c r="D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8.75" customHeight="1">
      <c r="A190" s="8"/>
      <c r="B190" s="19"/>
      <c r="C190" s="19"/>
      <c r="D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8.75" customHeight="1">
      <c r="A191" s="8"/>
      <c r="B191" s="19"/>
      <c r="C191" s="19"/>
      <c r="D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8.75" customHeight="1">
      <c r="A192" s="8"/>
      <c r="B192" s="19"/>
      <c r="C192" s="19"/>
      <c r="D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8.75" customHeight="1">
      <c r="A193" s="8"/>
      <c r="B193" s="19"/>
      <c r="C193" s="19"/>
      <c r="D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8.75" customHeight="1">
      <c r="A194" s="8"/>
      <c r="B194" s="19"/>
      <c r="C194" s="19"/>
      <c r="D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8.75" customHeight="1">
      <c r="A195" s="8"/>
      <c r="B195" s="19"/>
      <c r="C195" s="19"/>
      <c r="D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8.75" customHeight="1">
      <c r="A196" s="8"/>
      <c r="B196" s="19"/>
      <c r="C196" s="19"/>
      <c r="D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8.75" customHeight="1">
      <c r="A197" s="8"/>
      <c r="B197" s="19"/>
      <c r="C197" s="19"/>
      <c r="D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8.75" customHeight="1">
      <c r="A198" s="8"/>
      <c r="B198" s="19"/>
      <c r="C198" s="19"/>
      <c r="D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8.75" customHeight="1">
      <c r="A199" s="8"/>
      <c r="B199" s="19"/>
      <c r="C199" s="19"/>
      <c r="D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8.75" customHeight="1">
      <c r="A200" s="8"/>
      <c r="B200" s="19"/>
      <c r="C200" s="19"/>
      <c r="D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8.75" customHeight="1">
      <c r="A201" s="8"/>
      <c r="B201" s="19"/>
      <c r="C201" s="19"/>
      <c r="D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8.75" customHeight="1">
      <c r="A202" s="8"/>
      <c r="B202" s="19"/>
      <c r="C202" s="19"/>
      <c r="D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8.75" customHeight="1">
      <c r="A203" s="8"/>
      <c r="B203" s="19"/>
      <c r="C203" s="19"/>
      <c r="D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8.75" customHeight="1">
      <c r="A204" s="8"/>
      <c r="B204" s="19"/>
      <c r="C204" s="19"/>
      <c r="D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8.75" customHeight="1">
      <c r="A205" s="8"/>
      <c r="B205" s="19"/>
      <c r="C205" s="19"/>
      <c r="D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8.75" customHeight="1">
      <c r="A206" s="8"/>
      <c r="B206" s="19"/>
      <c r="C206" s="19"/>
      <c r="D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8.75" customHeight="1">
      <c r="A207" s="8"/>
      <c r="B207" s="19"/>
      <c r="C207" s="19"/>
      <c r="D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8.75" customHeight="1">
      <c r="A208" s="8"/>
      <c r="B208" s="19"/>
      <c r="C208" s="19"/>
      <c r="D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8.75" customHeight="1">
      <c r="A209" s="8"/>
      <c r="B209" s="19"/>
      <c r="C209" s="19"/>
      <c r="D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8.75" customHeight="1">
      <c r="A210" s="8"/>
      <c r="B210" s="19"/>
      <c r="C210" s="19"/>
      <c r="D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8.75" customHeight="1">
      <c r="A211" s="8"/>
      <c r="B211" s="19"/>
      <c r="C211" s="19"/>
      <c r="D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8.75" customHeight="1">
      <c r="A212" s="8"/>
      <c r="B212" s="19"/>
      <c r="C212" s="19"/>
      <c r="D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8.75" customHeight="1">
      <c r="A213" s="8"/>
      <c r="B213" s="19"/>
      <c r="C213" s="19"/>
      <c r="D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8.75" customHeight="1">
      <c r="A214" s="8"/>
      <c r="B214" s="19"/>
      <c r="C214" s="19"/>
      <c r="D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8.75" customHeight="1">
      <c r="A215" s="8"/>
      <c r="B215" s="19"/>
      <c r="C215" s="19"/>
      <c r="D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8.75" customHeight="1">
      <c r="A216" s="8"/>
      <c r="B216" s="19"/>
      <c r="C216" s="19"/>
      <c r="D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8.75" customHeight="1">
      <c r="A217" s="8"/>
      <c r="B217" s="19"/>
      <c r="C217" s="19"/>
      <c r="D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8.75" customHeight="1">
      <c r="A218" s="8"/>
      <c r="B218" s="19"/>
      <c r="C218" s="19"/>
      <c r="D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8.75" customHeight="1">
      <c r="A219" s="8"/>
      <c r="B219" s="19"/>
      <c r="C219" s="19"/>
      <c r="D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8.75" customHeight="1">
      <c r="A220" s="8"/>
      <c r="B220" s="19"/>
      <c r="C220" s="19"/>
      <c r="D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8.75" customHeight="1">
      <c r="A221" s="8"/>
      <c r="B221" s="19"/>
      <c r="C221" s="19"/>
      <c r="D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8.75" customHeight="1">
      <c r="A222" s="8"/>
      <c r="B222" s="19"/>
      <c r="C222" s="19"/>
      <c r="D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8.75" customHeight="1">
      <c r="A223" s="8"/>
      <c r="B223" s="19"/>
      <c r="C223" s="19"/>
      <c r="D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8.75" customHeight="1">
      <c r="A224" s="8"/>
      <c r="B224" s="19"/>
      <c r="C224" s="19"/>
      <c r="D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8.75" customHeight="1">
      <c r="A225" s="8"/>
      <c r="B225" s="19"/>
      <c r="C225" s="19"/>
      <c r="D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8.75" customHeight="1">
      <c r="A226" s="8"/>
      <c r="B226" s="19"/>
      <c r="C226" s="19"/>
      <c r="D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8.75" customHeight="1">
      <c r="A227" s="8"/>
      <c r="B227" s="19"/>
      <c r="C227" s="19"/>
      <c r="D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8.75" customHeight="1">
      <c r="A228" s="8"/>
      <c r="B228" s="19"/>
      <c r="C228" s="19"/>
      <c r="D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8.75" customHeight="1">
      <c r="A229" s="8"/>
      <c r="B229" s="19"/>
      <c r="C229" s="19"/>
      <c r="D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8.75" customHeight="1">
      <c r="A230" s="8"/>
      <c r="B230" s="19"/>
      <c r="C230" s="19"/>
      <c r="D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8.75" customHeight="1">
      <c r="A231" s="8"/>
      <c r="B231" s="19"/>
      <c r="C231" s="19"/>
      <c r="D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8.75" customHeight="1">
      <c r="A232" s="8"/>
      <c r="B232" s="19"/>
      <c r="C232" s="19"/>
      <c r="D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8.75" customHeight="1">
      <c r="A233" s="8"/>
      <c r="B233" s="19"/>
      <c r="C233" s="19"/>
      <c r="D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8.75" customHeight="1">
      <c r="A234" s="8"/>
      <c r="B234" s="19"/>
      <c r="C234" s="19"/>
      <c r="D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8.75" customHeight="1">
      <c r="A235" s="8"/>
      <c r="B235" s="19"/>
      <c r="C235" s="19"/>
      <c r="D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8.75" customHeight="1">
      <c r="A236" s="8"/>
      <c r="B236" s="19"/>
      <c r="C236" s="19"/>
      <c r="D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8.75" customHeight="1">
      <c r="A237" s="8"/>
      <c r="B237" s="19"/>
      <c r="C237" s="19"/>
      <c r="D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8.75" customHeight="1">
      <c r="A238" s="8"/>
      <c r="B238" s="19"/>
      <c r="C238" s="19"/>
      <c r="D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8.75" customHeight="1">
      <c r="A239" s="8"/>
      <c r="B239" s="19"/>
      <c r="C239" s="19"/>
      <c r="D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8.75" customHeight="1">
      <c r="A240" s="8"/>
      <c r="B240" s="19"/>
      <c r="C240" s="19"/>
      <c r="D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8.75" customHeight="1">
      <c r="A241" s="8"/>
      <c r="B241" s="19"/>
      <c r="C241" s="19"/>
      <c r="D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8.75" customHeight="1">
      <c r="A242" s="8"/>
      <c r="B242" s="19"/>
      <c r="C242" s="19"/>
      <c r="D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8.75" customHeight="1">
      <c r="A243" s="8"/>
      <c r="B243" s="19"/>
      <c r="C243" s="19"/>
      <c r="D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8.75" customHeight="1">
      <c r="A244" s="8"/>
      <c r="B244" s="19"/>
      <c r="C244" s="19"/>
      <c r="D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8.75" customHeight="1">
      <c r="A245" s="8"/>
      <c r="B245" s="19"/>
      <c r="C245" s="19"/>
      <c r="D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8.75" customHeight="1">
      <c r="A246" s="8"/>
      <c r="B246" s="19"/>
      <c r="C246" s="19"/>
      <c r="D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8.75" customHeight="1">
      <c r="A247" s="8"/>
      <c r="B247" s="19"/>
      <c r="C247" s="19"/>
      <c r="D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8.75" customHeight="1">
      <c r="A248" s="8"/>
      <c r="B248" s="19"/>
      <c r="C248" s="19"/>
      <c r="D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8.75" customHeight="1">
      <c r="A249" s="8"/>
      <c r="B249" s="19"/>
      <c r="C249" s="19"/>
      <c r="D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8.75" customHeight="1">
      <c r="A250" s="8"/>
      <c r="B250" s="19"/>
      <c r="C250" s="19"/>
      <c r="D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8.75" customHeight="1">
      <c r="A251" s="8"/>
      <c r="B251" s="19"/>
      <c r="C251" s="19"/>
      <c r="D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8.75" customHeight="1">
      <c r="A252" s="8"/>
      <c r="B252" s="19"/>
      <c r="C252" s="19"/>
      <c r="D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8.75" customHeight="1">
      <c r="A253" s="8"/>
      <c r="B253" s="19"/>
      <c r="C253" s="19"/>
      <c r="D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8.75" customHeight="1">
      <c r="A254" s="8"/>
      <c r="B254" s="19"/>
      <c r="C254" s="19"/>
      <c r="D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8.75" customHeight="1">
      <c r="A255" s="8"/>
      <c r="B255" s="19"/>
      <c r="C255" s="19"/>
      <c r="D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8.75" customHeight="1">
      <c r="A256" s="8"/>
      <c r="B256" s="19"/>
      <c r="C256" s="19"/>
      <c r="D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8.75" customHeight="1">
      <c r="A257" s="8"/>
      <c r="B257" s="19"/>
      <c r="C257" s="19"/>
      <c r="D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8.75" customHeight="1">
      <c r="A258" s="8"/>
      <c r="B258" s="19"/>
      <c r="C258" s="19"/>
      <c r="D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8.75" customHeight="1">
      <c r="A259" s="8"/>
      <c r="B259" s="19"/>
      <c r="C259" s="19"/>
      <c r="D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8.75" customHeight="1">
      <c r="A260" s="8"/>
      <c r="B260" s="19"/>
      <c r="C260" s="19"/>
      <c r="D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8.75" customHeight="1">
      <c r="A261" s="8"/>
      <c r="B261" s="19"/>
      <c r="C261" s="19"/>
      <c r="D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8.75" customHeight="1">
      <c r="A262" s="8"/>
      <c r="B262" s="19"/>
      <c r="C262" s="19"/>
      <c r="D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8.75" customHeight="1">
      <c r="A263" s="8"/>
      <c r="B263" s="19"/>
      <c r="C263" s="19"/>
      <c r="D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8.75" customHeight="1">
      <c r="A264" s="8"/>
      <c r="B264" s="19"/>
      <c r="C264" s="19"/>
      <c r="D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8.75" customHeight="1">
      <c r="A265" s="8"/>
      <c r="B265" s="19"/>
      <c r="C265" s="19"/>
      <c r="D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8.75" customHeight="1">
      <c r="A266" s="8"/>
      <c r="B266" s="19"/>
      <c r="C266" s="19"/>
      <c r="D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8.75" customHeight="1">
      <c r="A267" s="8"/>
      <c r="B267" s="19"/>
      <c r="C267" s="19"/>
      <c r="D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8.75" customHeight="1">
      <c r="A268" s="8"/>
      <c r="B268" s="19"/>
      <c r="C268" s="19"/>
      <c r="D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8.75" customHeight="1">
      <c r="A269" s="8"/>
      <c r="B269" s="19"/>
      <c r="C269" s="19"/>
      <c r="D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8.75" customHeight="1">
      <c r="A270" s="8"/>
      <c r="B270" s="19"/>
      <c r="C270" s="19"/>
      <c r="D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8.75" customHeight="1">
      <c r="A271" s="8"/>
      <c r="B271" s="19"/>
      <c r="C271" s="19"/>
      <c r="D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8.75" customHeight="1">
      <c r="A272" s="8"/>
      <c r="B272" s="19"/>
      <c r="C272" s="19"/>
      <c r="D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8.75" customHeight="1">
      <c r="A273" s="8"/>
      <c r="B273" s="19"/>
      <c r="C273" s="19"/>
      <c r="D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8.75" customHeight="1">
      <c r="A274" s="8"/>
      <c r="B274" s="19"/>
      <c r="C274" s="19"/>
      <c r="D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8.75" customHeight="1">
      <c r="A275" s="8"/>
      <c r="B275" s="19"/>
      <c r="C275" s="19"/>
      <c r="D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8.75" customHeight="1">
      <c r="A276" s="8"/>
      <c r="B276" s="19"/>
      <c r="C276" s="19"/>
      <c r="D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8.75" customHeight="1">
      <c r="A277" s="8"/>
      <c r="B277" s="19"/>
      <c r="C277" s="19"/>
      <c r="D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8.75" customHeight="1">
      <c r="A278" s="8"/>
      <c r="B278" s="19"/>
      <c r="C278" s="19"/>
      <c r="D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8.75" customHeight="1">
      <c r="A279" s="8"/>
      <c r="B279" s="19"/>
      <c r="C279" s="19"/>
      <c r="D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8.75" customHeight="1">
      <c r="A280" s="8"/>
      <c r="B280" s="19"/>
      <c r="C280" s="19"/>
      <c r="D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8.75" customHeight="1">
      <c r="A281" s="8"/>
      <c r="B281" s="19"/>
      <c r="C281" s="19"/>
      <c r="D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8.75" customHeight="1">
      <c r="A282" s="8"/>
      <c r="B282" s="19"/>
      <c r="C282" s="19"/>
      <c r="D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8.75" customHeight="1">
      <c r="A283" s="8"/>
      <c r="B283" s="19"/>
      <c r="C283" s="19"/>
      <c r="D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8.75" customHeight="1">
      <c r="A284" s="8"/>
      <c r="B284" s="19"/>
      <c r="C284" s="19"/>
      <c r="D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8.75" customHeight="1">
      <c r="A285" s="8"/>
      <c r="B285" s="19"/>
      <c r="C285" s="19"/>
      <c r="D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8.75" customHeight="1">
      <c r="A286" s="8"/>
      <c r="B286" s="19"/>
      <c r="C286" s="19"/>
      <c r="D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8.75" customHeight="1">
      <c r="A287" s="8"/>
      <c r="B287" s="19"/>
      <c r="C287" s="19"/>
      <c r="D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8.75" customHeight="1">
      <c r="A288" s="8"/>
      <c r="B288" s="19"/>
      <c r="C288" s="19"/>
      <c r="D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8.75" customHeight="1">
      <c r="A289" s="8"/>
      <c r="B289" s="19"/>
      <c r="C289" s="19"/>
      <c r="D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8.75" customHeight="1">
      <c r="A290" s="8"/>
      <c r="B290" s="19"/>
      <c r="C290" s="19"/>
      <c r="D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8.75" customHeight="1">
      <c r="A291" s="8"/>
      <c r="B291" s="19"/>
      <c r="C291" s="19"/>
      <c r="D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8.75" customHeight="1">
      <c r="A292" s="8"/>
      <c r="B292" s="19"/>
      <c r="C292" s="19"/>
      <c r="D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8.75" customHeight="1">
      <c r="A293" s="8"/>
      <c r="B293" s="19"/>
      <c r="C293" s="19"/>
      <c r="D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8.75" customHeight="1">
      <c r="A294" s="8"/>
      <c r="B294" s="19"/>
      <c r="C294" s="19"/>
      <c r="D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8.75" customHeight="1">
      <c r="A295" s="8"/>
      <c r="B295" s="19"/>
      <c r="C295" s="19"/>
      <c r="D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8.75" customHeight="1">
      <c r="A296" s="8"/>
      <c r="B296" s="19"/>
      <c r="C296" s="19"/>
      <c r="D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8.75" customHeight="1">
      <c r="A297" s="8"/>
      <c r="B297" s="19"/>
      <c r="C297" s="19"/>
      <c r="D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8.75" customHeight="1">
      <c r="A298" s="8"/>
      <c r="B298" s="19"/>
      <c r="C298" s="19"/>
      <c r="D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8.75" customHeight="1">
      <c r="A299" s="8"/>
      <c r="B299" s="19"/>
      <c r="C299" s="19"/>
      <c r="D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8.75" customHeight="1">
      <c r="A300" s="8"/>
      <c r="B300" s="19"/>
      <c r="C300" s="19"/>
      <c r="D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8.75" customHeight="1">
      <c r="A301" s="8"/>
      <c r="B301" s="19"/>
      <c r="C301" s="19"/>
      <c r="D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8.75" customHeight="1">
      <c r="A302" s="8"/>
      <c r="B302" s="19"/>
      <c r="C302" s="19"/>
      <c r="D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8.75" customHeight="1">
      <c r="A303" s="8"/>
      <c r="B303" s="19"/>
      <c r="C303" s="19"/>
      <c r="D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8.75" customHeight="1">
      <c r="A304" s="8"/>
      <c r="B304" s="19"/>
      <c r="C304" s="19"/>
      <c r="D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8.75" customHeight="1">
      <c r="A305" s="8"/>
      <c r="B305" s="19"/>
      <c r="C305" s="19"/>
      <c r="D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8.75" customHeight="1">
      <c r="A306" s="8"/>
      <c r="B306" s="19"/>
      <c r="C306" s="19"/>
      <c r="D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8.75" customHeight="1">
      <c r="A307" s="8"/>
      <c r="B307" s="19"/>
      <c r="C307" s="19"/>
      <c r="D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8.75" customHeight="1">
      <c r="A308" s="8"/>
      <c r="B308" s="19"/>
      <c r="C308" s="19"/>
      <c r="D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8.75" customHeight="1">
      <c r="A309" s="8"/>
      <c r="B309" s="19"/>
      <c r="C309" s="19"/>
      <c r="D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8.75" customHeight="1">
      <c r="A310" s="8"/>
      <c r="B310" s="19"/>
      <c r="C310" s="19"/>
      <c r="D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8.75" customHeight="1">
      <c r="A311" s="8"/>
      <c r="B311" s="19"/>
      <c r="C311" s="19"/>
      <c r="D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8.75" customHeight="1">
      <c r="A312" s="8"/>
      <c r="B312" s="19"/>
      <c r="C312" s="19"/>
      <c r="D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8.75" customHeight="1">
      <c r="A313" s="8"/>
      <c r="B313" s="19"/>
      <c r="C313" s="19"/>
      <c r="D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8.75" customHeight="1">
      <c r="A314" s="8"/>
      <c r="B314" s="19"/>
      <c r="C314" s="19"/>
      <c r="D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8.75" customHeight="1">
      <c r="A315" s="8"/>
      <c r="B315" s="19"/>
      <c r="C315" s="19"/>
      <c r="D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8.75" customHeight="1">
      <c r="A316" s="8"/>
      <c r="B316" s="19"/>
      <c r="C316" s="19"/>
      <c r="D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8.75" customHeight="1">
      <c r="A317" s="8"/>
      <c r="B317" s="19"/>
      <c r="C317" s="19"/>
      <c r="D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8.75" customHeight="1">
      <c r="A318" s="8"/>
      <c r="B318" s="19"/>
      <c r="C318" s="19"/>
      <c r="D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8.75" customHeight="1">
      <c r="A319" s="8"/>
      <c r="B319" s="19"/>
      <c r="C319" s="19"/>
      <c r="D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8.75" customHeight="1">
      <c r="A320" s="8"/>
      <c r="B320" s="19"/>
      <c r="C320" s="19"/>
      <c r="D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8.75" customHeight="1">
      <c r="A321" s="8"/>
      <c r="B321" s="19"/>
      <c r="C321" s="19"/>
      <c r="D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8.75" customHeight="1">
      <c r="A322" s="8"/>
      <c r="B322" s="19"/>
      <c r="C322" s="19"/>
      <c r="D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8.75" customHeight="1">
      <c r="A323" s="8"/>
      <c r="B323" s="19"/>
      <c r="C323" s="19"/>
      <c r="D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8.75" customHeight="1">
      <c r="A324" s="8"/>
      <c r="B324" s="19"/>
      <c r="C324" s="19"/>
      <c r="D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8.75" customHeight="1">
      <c r="A325" s="8"/>
      <c r="B325" s="19"/>
      <c r="C325" s="19"/>
      <c r="D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8.75" customHeight="1">
      <c r="A326" s="8"/>
      <c r="B326" s="19"/>
      <c r="C326" s="19"/>
      <c r="D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8.75" customHeight="1">
      <c r="A327" s="8"/>
      <c r="B327" s="19"/>
      <c r="C327" s="19"/>
      <c r="D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8.75" customHeight="1">
      <c r="A328" s="8"/>
      <c r="B328" s="19"/>
      <c r="C328" s="19"/>
      <c r="D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8.75" customHeight="1">
      <c r="A329" s="8"/>
      <c r="B329" s="19"/>
      <c r="C329" s="19"/>
      <c r="D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8.75" customHeight="1">
      <c r="A330" s="8"/>
      <c r="B330" s="19"/>
      <c r="C330" s="19"/>
      <c r="D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8.75" customHeight="1">
      <c r="A331" s="8"/>
      <c r="B331" s="19"/>
      <c r="C331" s="19"/>
      <c r="D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8.75" customHeight="1">
      <c r="A332" s="8"/>
      <c r="B332" s="19"/>
      <c r="C332" s="19"/>
      <c r="D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8.75" customHeight="1">
      <c r="A333" s="8"/>
      <c r="B333" s="19"/>
      <c r="C333" s="19"/>
      <c r="D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8.75" customHeight="1">
      <c r="A334" s="8"/>
      <c r="B334" s="19"/>
      <c r="C334" s="19"/>
      <c r="D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8.75" customHeight="1">
      <c r="A335" s="8"/>
      <c r="B335" s="19"/>
      <c r="C335" s="19"/>
      <c r="D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8.75" customHeight="1">
      <c r="A336" s="8"/>
      <c r="B336" s="19"/>
      <c r="C336" s="19"/>
      <c r="D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8.75" customHeight="1">
      <c r="A337" s="8"/>
      <c r="B337" s="19"/>
      <c r="C337" s="19"/>
      <c r="D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8.75" customHeight="1">
      <c r="A338" s="8"/>
      <c r="B338" s="19"/>
      <c r="C338" s="19"/>
      <c r="D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8.75" customHeight="1">
      <c r="A339" s="8"/>
      <c r="B339" s="19"/>
      <c r="C339" s="19"/>
      <c r="D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8.75" customHeight="1">
      <c r="A340" s="8"/>
      <c r="B340" s="19"/>
      <c r="C340" s="19"/>
      <c r="D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8.75" customHeight="1">
      <c r="A341" s="8"/>
      <c r="B341" s="19"/>
      <c r="C341" s="19"/>
      <c r="D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8.75" customHeight="1">
      <c r="A342" s="8"/>
      <c r="B342" s="19"/>
      <c r="C342" s="19"/>
      <c r="D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8.75" customHeight="1">
      <c r="A343" s="8"/>
      <c r="B343" s="19"/>
      <c r="C343" s="19"/>
      <c r="D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8.75" customHeight="1">
      <c r="A344" s="8"/>
      <c r="B344" s="19"/>
      <c r="C344" s="19"/>
      <c r="D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8.75" customHeight="1">
      <c r="A345" s="8"/>
      <c r="B345" s="19"/>
      <c r="C345" s="19"/>
      <c r="D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8.75" customHeight="1">
      <c r="A346" s="8"/>
      <c r="B346" s="19"/>
      <c r="C346" s="19"/>
      <c r="D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8.75" customHeight="1">
      <c r="A347" s="8"/>
      <c r="B347" s="19"/>
      <c r="C347" s="19"/>
      <c r="D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8.75" customHeight="1">
      <c r="A348" s="8"/>
      <c r="B348" s="19"/>
      <c r="C348" s="19"/>
      <c r="D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8.75" customHeight="1">
      <c r="A349" s="8"/>
      <c r="B349" s="19"/>
      <c r="C349" s="19"/>
      <c r="D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8.75" customHeight="1">
      <c r="A350" s="8"/>
      <c r="B350" s="19"/>
      <c r="C350" s="19"/>
      <c r="D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8.75" customHeight="1">
      <c r="A351" s="8"/>
      <c r="B351" s="19"/>
      <c r="C351" s="19"/>
      <c r="D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8.75" customHeight="1">
      <c r="A352" s="8"/>
      <c r="B352" s="19"/>
      <c r="C352" s="19"/>
      <c r="D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8.75" customHeight="1">
      <c r="A353" s="8"/>
      <c r="B353" s="19"/>
      <c r="C353" s="19"/>
      <c r="D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8.75" customHeight="1">
      <c r="A354" s="8"/>
      <c r="B354" s="19"/>
      <c r="C354" s="19"/>
      <c r="D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8.75" customHeight="1">
      <c r="A355" s="8"/>
      <c r="B355" s="19"/>
      <c r="C355" s="19"/>
      <c r="D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8.75" customHeight="1">
      <c r="A356" s="8"/>
      <c r="B356" s="19"/>
      <c r="C356" s="19"/>
      <c r="D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8.75" customHeight="1">
      <c r="A357" s="8"/>
      <c r="B357" s="19"/>
      <c r="C357" s="19"/>
      <c r="D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8.75" customHeight="1">
      <c r="A358" s="8"/>
      <c r="B358" s="19"/>
      <c r="C358" s="19"/>
      <c r="D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8.75" customHeight="1">
      <c r="A359" s="8"/>
      <c r="B359" s="19"/>
      <c r="C359" s="19"/>
      <c r="D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8.75" customHeight="1">
      <c r="A360" s="8"/>
      <c r="B360" s="19"/>
      <c r="C360" s="19"/>
      <c r="D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8.75" customHeight="1">
      <c r="A361" s="8"/>
      <c r="B361" s="19"/>
      <c r="C361" s="19"/>
      <c r="D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8.75" customHeight="1">
      <c r="A362" s="8"/>
      <c r="B362" s="19"/>
      <c r="C362" s="19"/>
      <c r="D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8.75" customHeight="1">
      <c r="A363" s="8"/>
      <c r="B363" s="19"/>
      <c r="C363" s="19"/>
      <c r="D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8.75" customHeight="1">
      <c r="A364" s="8"/>
      <c r="B364" s="19"/>
      <c r="C364" s="19"/>
      <c r="D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8.75" customHeight="1">
      <c r="A365" s="8"/>
      <c r="B365" s="19"/>
      <c r="C365" s="19"/>
      <c r="D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8.75" customHeight="1">
      <c r="A366" s="8"/>
      <c r="B366" s="19"/>
      <c r="C366" s="19"/>
      <c r="D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8.75" customHeight="1">
      <c r="A367" s="8"/>
      <c r="B367" s="19"/>
      <c r="C367" s="19"/>
      <c r="D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8.75" customHeight="1">
      <c r="A368" s="8"/>
      <c r="B368" s="19"/>
      <c r="C368" s="19"/>
      <c r="D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8.75" customHeight="1">
      <c r="A369" s="8"/>
      <c r="B369" s="19"/>
      <c r="C369" s="19"/>
      <c r="D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8.75" customHeight="1">
      <c r="A370" s="8"/>
      <c r="B370" s="19"/>
      <c r="C370" s="19"/>
      <c r="D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8.75" customHeight="1">
      <c r="A371" s="8"/>
      <c r="B371" s="19"/>
      <c r="C371" s="19"/>
      <c r="D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8.75" customHeight="1">
      <c r="A372" s="8"/>
      <c r="B372" s="19"/>
      <c r="C372" s="19"/>
      <c r="D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8.75" customHeight="1">
      <c r="A373" s="8"/>
      <c r="B373" s="19"/>
      <c r="C373" s="19"/>
      <c r="D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8.75" customHeight="1">
      <c r="A374" s="8"/>
      <c r="B374" s="19"/>
      <c r="C374" s="19"/>
      <c r="D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8.75" customHeight="1">
      <c r="A375" s="8"/>
      <c r="B375" s="19"/>
      <c r="C375" s="19"/>
      <c r="D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8.75" customHeight="1">
      <c r="A376" s="8"/>
      <c r="B376" s="19"/>
      <c r="C376" s="19"/>
      <c r="D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8.75" customHeight="1">
      <c r="A377" s="8"/>
      <c r="B377" s="19"/>
      <c r="C377" s="19"/>
      <c r="D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8.75" customHeight="1">
      <c r="A378" s="8"/>
      <c r="B378" s="19"/>
      <c r="C378" s="19"/>
      <c r="D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8.75" customHeight="1">
      <c r="A379" s="8"/>
      <c r="B379" s="19"/>
      <c r="C379" s="19"/>
      <c r="D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8.75" customHeight="1">
      <c r="A380" s="8"/>
      <c r="B380" s="19"/>
      <c r="C380" s="19"/>
      <c r="D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8.75" customHeight="1">
      <c r="A381" s="8"/>
      <c r="B381" s="19"/>
      <c r="C381" s="19"/>
      <c r="D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8.75" customHeight="1">
      <c r="A382" s="8"/>
      <c r="B382" s="19"/>
      <c r="C382" s="19"/>
      <c r="D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8.75" customHeight="1">
      <c r="A383" s="8"/>
      <c r="B383" s="19"/>
      <c r="C383" s="19"/>
      <c r="D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8.75" customHeight="1">
      <c r="A384" s="8"/>
      <c r="B384" s="19"/>
      <c r="C384" s="19"/>
      <c r="D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8.75" customHeight="1">
      <c r="A385" s="8"/>
      <c r="B385" s="19"/>
      <c r="C385" s="19"/>
      <c r="D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8.75" customHeight="1">
      <c r="A386" s="8"/>
      <c r="B386" s="19"/>
      <c r="C386" s="19"/>
      <c r="D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8.75" customHeight="1">
      <c r="A387" s="8"/>
      <c r="B387" s="19"/>
      <c r="C387" s="19"/>
      <c r="D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8.75" customHeight="1">
      <c r="A388" s="8"/>
      <c r="B388" s="19"/>
      <c r="C388" s="19"/>
      <c r="D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8.75" customHeight="1">
      <c r="A389" s="8"/>
      <c r="B389" s="19"/>
      <c r="C389" s="19"/>
      <c r="D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8.75" customHeight="1">
      <c r="A390" s="8"/>
      <c r="B390" s="19"/>
      <c r="C390" s="19"/>
      <c r="D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8.75" customHeight="1">
      <c r="A391" s="8"/>
      <c r="B391" s="19"/>
      <c r="C391" s="19"/>
      <c r="D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8.75" customHeight="1">
      <c r="A392" s="8"/>
      <c r="B392" s="19"/>
      <c r="C392" s="19"/>
      <c r="D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8.75" customHeight="1">
      <c r="A393" s="8"/>
      <c r="B393" s="19"/>
      <c r="C393" s="19"/>
      <c r="D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8.75" customHeight="1">
      <c r="A394" s="8"/>
      <c r="B394" s="19"/>
      <c r="C394" s="19"/>
      <c r="D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8.75" customHeight="1">
      <c r="A395" s="8"/>
      <c r="B395" s="19"/>
      <c r="C395" s="19"/>
      <c r="D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8.75" customHeight="1">
      <c r="A396" s="8"/>
      <c r="B396" s="19"/>
      <c r="C396" s="19"/>
      <c r="D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8.75" customHeight="1">
      <c r="A397" s="8"/>
      <c r="B397" s="19"/>
      <c r="C397" s="19"/>
      <c r="D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8.75" customHeight="1">
      <c r="A398" s="8"/>
      <c r="B398" s="19"/>
      <c r="C398" s="19"/>
      <c r="D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8.75" customHeight="1">
      <c r="A399" s="8"/>
      <c r="B399" s="19"/>
      <c r="C399" s="19"/>
      <c r="D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8.75" customHeight="1">
      <c r="A400" s="8"/>
      <c r="B400" s="19"/>
      <c r="C400" s="19"/>
      <c r="D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8.75" customHeight="1">
      <c r="A401" s="8"/>
      <c r="B401" s="19"/>
      <c r="C401" s="19"/>
      <c r="D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8.75" customHeight="1">
      <c r="A402" s="8"/>
      <c r="B402" s="19"/>
      <c r="C402" s="19"/>
      <c r="D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8.75" customHeight="1">
      <c r="A403" s="8"/>
      <c r="B403" s="19"/>
      <c r="C403" s="19"/>
      <c r="D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8.75" customHeight="1">
      <c r="A404" s="8"/>
      <c r="B404" s="19"/>
      <c r="C404" s="19"/>
      <c r="D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8.75" customHeight="1">
      <c r="A405" s="8"/>
      <c r="B405" s="19"/>
      <c r="C405" s="19"/>
      <c r="D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8.75" customHeight="1">
      <c r="A406" s="8"/>
      <c r="B406" s="19"/>
      <c r="C406" s="19"/>
      <c r="D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8.75" customHeight="1">
      <c r="A407" s="8"/>
      <c r="B407" s="19"/>
      <c r="C407" s="19"/>
      <c r="D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8.75" customHeight="1">
      <c r="A408" s="8"/>
      <c r="B408" s="19"/>
      <c r="C408" s="19"/>
      <c r="D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8.75" customHeight="1">
      <c r="A409" s="8"/>
      <c r="B409" s="19"/>
      <c r="C409" s="19"/>
      <c r="D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8.75" customHeight="1">
      <c r="A410" s="8"/>
      <c r="B410" s="19"/>
      <c r="C410" s="19"/>
      <c r="D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8.75" customHeight="1">
      <c r="A411" s="8"/>
      <c r="B411" s="19"/>
      <c r="C411" s="19"/>
      <c r="D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8.75" customHeight="1">
      <c r="A412" s="8"/>
      <c r="B412" s="19"/>
      <c r="C412" s="19"/>
      <c r="D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8.75" customHeight="1">
      <c r="A413" s="8"/>
      <c r="B413" s="19"/>
      <c r="C413" s="19"/>
      <c r="D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8.75" customHeight="1">
      <c r="A414" s="8"/>
      <c r="B414" s="19"/>
      <c r="C414" s="19"/>
      <c r="D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8.75" customHeight="1">
      <c r="A415" s="8"/>
      <c r="B415" s="19"/>
      <c r="C415" s="19"/>
      <c r="D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8.75" customHeight="1">
      <c r="A416" s="8"/>
      <c r="B416" s="19"/>
      <c r="C416" s="19"/>
      <c r="D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8.75" customHeight="1">
      <c r="A417" s="8"/>
      <c r="B417" s="19"/>
      <c r="C417" s="19"/>
      <c r="D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8.75" customHeight="1">
      <c r="A418" s="8"/>
      <c r="B418" s="19"/>
      <c r="C418" s="19"/>
      <c r="D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8.75" customHeight="1">
      <c r="A419" s="8"/>
      <c r="B419" s="19"/>
      <c r="C419" s="19"/>
      <c r="D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8.75" customHeight="1">
      <c r="A420" s="8"/>
      <c r="B420" s="19"/>
      <c r="C420" s="19"/>
      <c r="D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8.75" customHeight="1">
      <c r="A421" s="8"/>
      <c r="B421" s="19"/>
      <c r="C421" s="19"/>
      <c r="D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8.75" customHeight="1">
      <c r="A422" s="8"/>
      <c r="B422" s="19"/>
      <c r="C422" s="19"/>
      <c r="D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8.75" customHeight="1">
      <c r="A423" s="8"/>
      <c r="B423" s="19"/>
      <c r="C423" s="19"/>
      <c r="D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8.75" customHeight="1">
      <c r="A424" s="8"/>
      <c r="B424" s="19"/>
      <c r="C424" s="19"/>
      <c r="D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8.75" customHeight="1">
      <c r="A425" s="8"/>
      <c r="B425" s="19"/>
      <c r="C425" s="19"/>
      <c r="D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8.75" customHeight="1">
      <c r="A426" s="8"/>
      <c r="B426" s="19"/>
      <c r="C426" s="19"/>
      <c r="D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8.75" customHeight="1">
      <c r="A427" s="8"/>
      <c r="B427" s="19"/>
      <c r="C427" s="19"/>
      <c r="D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8.75" customHeight="1">
      <c r="A428" s="8"/>
      <c r="B428" s="19"/>
      <c r="C428" s="19"/>
      <c r="D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8.75" customHeight="1">
      <c r="A429" s="8"/>
      <c r="B429" s="19"/>
      <c r="C429" s="19"/>
      <c r="D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8.75" customHeight="1">
      <c r="A430" s="8"/>
      <c r="B430" s="19"/>
      <c r="C430" s="19"/>
      <c r="D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8.75" customHeight="1">
      <c r="A431" s="8"/>
      <c r="B431" s="19"/>
      <c r="C431" s="19"/>
      <c r="D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8.75" customHeight="1">
      <c r="A432" s="8"/>
      <c r="B432" s="19"/>
      <c r="C432" s="19"/>
      <c r="D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8.75" customHeight="1">
      <c r="A433" s="8"/>
      <c r="B433" s="19"/>
      <c r="C433" s="19"/>
      <c r="D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8.75" customHeight="1">
      <c r="A434" s="8"/>
      <c r="B434" s="19"/>
      <c r="C434" s="19"/>
      <c r="D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8.75" customHeight="1">
      <c r="A435" s="8"/>
      <c r="B435" s="19"/>
      <c r="C435" s="19"/>
      <c r="D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8.75" customHeight="1">
      <c r="A436" s="8"/>
      <c r="B436" s="19"/>
      <c r="C436" s="19"/>
      <c r="D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8.75" customHeight="1">
      <c r="A437" s="8"/>
      <c r="B437" s="19"/>
      <c r="C437" s="19"/>
      <c r="D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8.75" customHeight="1">
      <c r="A438" s="8"/>
      <c r="B438" s="19"/>
      <c r="C438" s="19"/>
      <c r="D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8.75" customHeight="1">
      <c r="A439" s="8"/>
      <c r="B439" s="19"/>
      <c r="C439" s="19"/>
      <c r="D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8.75" customHeight="1">
      <c r="A440" s="8"/>
      <c r="B440" s="19"/>
      <c r="C440" s="19"/>
      <c r="D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8.75" customHeight="1">
      <c r="A441" s="8"/>
      <c r="B441" s="19"/>
      <c r="C441" s="19"/>
      <c r="D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8.75" customHeight="1">
      <c r="A442" s="8"/>
      <c r="B442" s="19"/>
      <c r="C442" s="19"/>
      <c r="D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8.75" customHeight="1">
      <c r="A443" s="8"/>
      <c r="B443" s="19"/>
      <c r="C443" s="19"/>
      <c r="D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8.75" customHeight="1">
      <c r="A444" s="8"/>
      <c r="B444" s="19"/>
      <c r="C444" s="19"/>
      <c r="D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8.75" customHeight="1">
      <c r="A445" s="8"/>
      <c r="B445" s="19"/>
      <c r="C445" s="19"/>
      <c r="D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8.75" customHeight="1">
      <c r="A446" s="8"/>
      <c r="B446" s="19"/>
      <c r="C446" s="19"/>
      <c r="D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8.75" customHeight="1">
      <c r="A447" s="8"/>
      <c r="B447" s="19"/>
      <c r="C447" s="19"/>
      <c r="D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8.75" customHeight="1">
      <c r="A448" s="8"/>
      <c r="B448" s="19"/>
      <c r="C448" s="19"/>
      <c r="D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8.75" customHeight="1">
      <c r="A449" s="8"/>
      <c r="B449" s="19"/>
      <c r="C449" s="19"/>
      <c r="D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8.75" customHeight="1">
      <c r="A450" s="8"/>
      <c r="B450" s="19"/>
      <c r="C450" s="19"/>
      <c r="D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8.75" customHeight="1">
      <c r="A451" s="8"/>
      <c r="B451" s="19"/>
      <c r="C451" s="19"/>
      <c r="D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8.75" customHeight="1">
      <c r="A452" s="8"/>
      <c r="B452" s="19"/>
      <c r="C452" s="19"/>
      <c r="D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8.75" customHeight="1">
      <c r="A453" s="8"/>
      <c r="B453" s="19"/>
      <c r="C453" s="19"/>
      <c r="D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8.75" customHeight="1">
      <c r="A454" s="8"/>
      <c r="B454" s="19"/>
      <c r="C454" s="19"/>
      <c r="D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8.75" customHeight="1">
      <c r="A455" s="8"/>
      <c r="B455" s="19"/>
      <c r="C455" s="19"/>
      <c r="D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8.75" customHeight="1">
      <c r="A456" s="8"/>
      <c r="B456" s="19"/>
      <c r="C456" s="19"/>
      <c r="D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8.75" customHeight="1">
      <c r="A457" s="8"/>
      <c r="B457" s="19"/>
      <c r="C457" s="19"/>
      <c r="D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8.75" customHeight="1">
      <c r="A458" s="8"/>
      <c r="B458" s="19"/>
      <c r="C458" s="19"/>
      <c r="D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8.75" customHeight="1">
      <c r="A459" s="8"/>
      <c r="B459" s="19"/>
      <c r="C459" s="19"/>
      <c r="D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8.75" customHeight="1">
      <c r="A460" s="8"/>
      <c r="B460" s="19"/>
      <c r="C460" s="19"/>
      <c r="D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8.75" customHeight="1">
      <c r="A461" s="8"/>
      <c r="B461" s="19"/>
      <c r="C461" s="19"/>
      <c r="D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8.75" customHeight="1">
      <c r="A462" s="8"/>
      <c r="B462" s="19"/>
      <c r="C462" s="19"/>
      <c r="D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8.75" customHeight="1">
      <c r="A463" s="8"/>
      <c r="B463" s="19"/>
      <c r="C463" s="19"/>
      <c r="D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8.75" customHeight="1">
      <c r="A464" s="8"/>
      <c r="B464" s="19"/>
      <c r="C464" s="19"/>
      <c r="D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8.75" customHeight="1">
      <c r="A465" s="8"/>
      <c r="B465" s="19"/>
      <c r="C465" s="19"/>
      <c r="D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8.75" customHeight="1">
      <c r="A466" s="8"/>
      <c r="B466" s="19"/>
      <c r="C466" s="19"/>
      <c r="D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8.75" customHeight="1">
      <c r="A467" s="8"/>
      <c r="B467" s="19"/>
      <c r="C467" s="19"/>
      <c r="D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8.75" customHeight="1">
      <c r="A468" s="8"/>
      <c r="B468" s="19"/>
      <c r="C468" s="19"/>
      <c r="D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8.75" customHeight="1">
      <c r="A469" s="8"/>
      <c r="B469" s="19"/>
      <c r="C469" s="19"/>
      <c r="D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8.75" customHeight="1">
      <c r="A470" s="8"/>
      <c r="B470" s="19"/>
      <c r="C470" s="19"/>
      <c r="D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8.75" customHeight="1">
      <c r="A471" s="8"/>
      <c r="B471" s="19"/>
      <c r="C471" s="19"/>
      <c r="D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8.75" customHeight="1">
      <c r="A472" s="8"/>
      <c r="B472" s="19"/>
      <c r="C472" s="19"/>
      <c r="D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8.75" customHeight="1">
      <c r="A473" s="8"/>
      <c r="B473" s="19"/>
      <c r="C473" s="19"/>
      <c r="D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8.75" customHeight="1">
      <c r="A474" s="8"/>
      <c r="B474" s="19"/>
      <c r="C474" s="19"/>
      <c r="D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8.75" customHeight="1">
      <c r="A475" s="8"/>
      <c r="B475" s="19"/>
      <c r="C475" s="19"/>
      <c r="D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8.75" customHeight="1">
      <c r="A476" s="8"/>
      <c r="B476" s="19"/>
      <c r="C476" s="19"/>
      <c r="D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8.75" customHeight="1">
      <c r="A477" s="8"/>
      <c r="B477" s="19"/>
      <c r="C477" s="19"/>
      <c r="D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8.75" customHeight="1">
      <c r="A478" s="8"/>
      <c r="B478" s="19"/>
      <c r="C478" s="19"/>
      <c r="D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8.75" customHeight="1">
      <c r="A479" s="8"/>
      <c r="B479" s="19"/>
      <c r="C479" s="19"/>
      <c r="D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8.75" customHeight="1">
      <c r="A480" s="8"/>
      <c r="B480" s="19"/>
      <c r="C480" s="19"/>
      <c r="D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8.75" customHeight="1">
      <c r="A481" s="8"/>
      <c r="B481" s="19"/>
      <c r="C481" s="19"/>
      <c r="D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8.75" customHeight="1">
      <c r="A482" s="8"/>
      <c r="B482" s="19"/>
      <c r="C482" s="19"/>
      <c r="D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8.75" customHeight="1">
      <c r="A483" s="8"/>
      <c r="B483" s="19"/>
      <c r="C483" s="19"/>
      <c r="D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8.75" customHeight="1">
      <c r="A484" s="8"/>
      <c r="B484" s="19"/>
      <c r="C484" s="19"/>
      <c r="D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8.75" customHeight="1">
      <c r="A485" s="8"/>
      <c r="B485" s="19"/>
      <c r="C485" s="19"/>
      <c r="D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8.75" customHeight="1">
      <c r="A486" s="8"/>
      <c r="B486" s="19"/>
      <c r="C486" s="19"/>
      <c r="D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8.75" customHeight="1">
      <c r="A487" s="8"/>
      <c r="B487" s="19"/>
      <c r="C487" s="19"/>
      <c r="D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8.75" customHeight="1">
      <c r="A488" s="8"/>
      <c r="B488" s="19"/>
      <c r="C488" s="19"/>
      <c r="D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8.75" customHeight="1">
      <c r="A489" s="8"/>
      <c r="B489" s="19"/>
      <c r="C489" s="19"/>
      <c r="D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8.75" customHeight="1">
      <c r="A490" s="8"/>
      <c r="B490" s="19"/>
      <c r="C490" s="19"/>
      <c r="D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8.75" customHeight="1">
      <c r="A491" s="8"/>
      <c r="B491" s="19"/>
      <c r="C491" s="19"/>
      <c r="D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8.75" customHeight="1">
      <c r="A492" s="8"/>
      <c r="B492" s="19"/>
      <c r="C492" s="19"/>
      <c r="D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8.75" customHeight="1">
      <c r="A493" s="8"/>
      <c r="B493" s="19"/>
      <c r="C493" s="19"/>
      <c r="D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8.75" customHeight="1">
      <c r="A494" s="8"/>
      <c r="B494" s="19"/>
      <c r="C494" s="19"/>
      <c r="D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8.75" customHeight="1">
      <c r="A495" s="8"/>
      <c r="B495" s="19"/>
      <c r="C495" s="19"/>
      <c r="D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8.75" customHeight="1">
      <c r="A496" s="8"/>
      <c r="B496" s="19"/>
      <c r="C496" s="19"/>
      <c r="D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8.75" customHeight="1">
      <c r="A497" s="8"/>
      <c r="B497" s="19"/>
      <c r="C497" s="19"/>
      <c r="D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8.75" customHeight="1">
      <c r="A498" s="8"/>
      <c r="B498" s="19"/>
      <c r="C498" s="19"/>
      <c r="D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8.75" customHeight="1">
      <c r="A499" s="8"/>
      <c r="B499" s="19"/>
      <c r="C499" s="19"/>
      <c r="D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8.75" customHeight="1">
      <c r="A500" s="8"/>
      <c r="B500" s="19"/>
      <c r="C500" s="19"/>
      <c r="D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8.75" customHeight="1">
      <c r="A501" s="8"/>
      <c r="B501" s="19"/>
      <c r="C501" s="19"/>
      <c r="D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8.75" customHeight="1">
      <c r="A502" s="8"/>
      <c r="B502" s="19"/>
      <c r="C502" s="19"/>
      <c r="D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8.75" customHeight="1">
      <c r="A503" s="8"/>
      <c r="B503" s="19"/>
      <c r="C503" s="19"/>
      <c r="D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8.75" customHeight="1">
      <c r="A504" s="8"/>
      <c r="B504" s="19"/>
      <c r="C504" s="19"/>
      <c r="D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8.75" customHeight="1">
      <c r="A505" s="8"/>
      <c r="B505" s="19"/>
      <c r="C505" s="19"/>
      <c r="D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8.75" customHeight="1">
      <c r="A506" s="8"/>
      <c r="B506" s="19"/>
      <c r="C506" s="19"/>
      <c r="D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8.75" customHeight="1">
      <c r="A507" s="8"/>
      <c r="B507" s="19"/>
      <c r="C507" s="19"/>
      <c r="D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8.75" customHeight="1">
      <c r="A508" s="8"/>
      <c r="B508" s="19"/>
      <c r="C508" s="19"/>
      <c r="D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8.75" customHeight="1">
      <c r="A509" s="8"/>
      <c r="B509" s="19"/>
      <c r="C509" s="19"/>
      <c r="D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8.75" customHeight="1">
      <c r="A510" s="8"/>
      <c r="B510" s="19"/>
      <c r="C510" s="19"/>
      <c r="D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8.75" customHeight="1">
      <c r="A511" s="8"/>
      <c r="B511" s="19"/>
      <c r="C511" s="19"/>
      <c r="D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8.75" customHeight="1">
      <c r="A512" s="8"/>
      <c r="B512" s="19"/>
      <c r="C512" s="19"/>
      <c r="D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8.75" customHeight="1">
      <c r="A513" s="8"/>
      <c r="B513" s="19"/>
      <c r="C513" s="19"/>
      <c r="D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8.75" customHeight="1">
      <c r="A514" s="8"/>
      <c r="B514" s="19"/>
      <c r="C514" s="19"/>
      <c r="D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8.75" customHeight="1">
      <c r="A515" s="8"/>
      <c r="B515" s="19"/>
      <c r="C515" s="19"/>
      <c r="D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8.75" customHeight="1">
      <c r="A516" s="8"/>
      <c r="B516" s="19"/>
      <c r="C516" s="19"/>
      <c r="D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8.75" customHeight="1">
      <c r="A517" s="8"/>
      <c r="B517" s="19"/>
      <c r="C517" s="19"/>
      <c r="D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8.75" customHeight="1">
      <c r="A518" s="8"/>
      <c r="B518" s="19"/>
      <c r="C518" s="19"/>
      <c r="D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8.75" customHeight="1">
      <c r="A519" s="8"/>
      <c r="B519" s="19"/>
      <c r="C519" s="19"/>
      <c r="D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8.75" customHeight="1">
      <c r="A520" s="8"/>
      <c r="B520" s="19"/>
      <c r="C520" s="19"/>
      <c r="D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8.75" customHeight="1">
      <c r="A521" s="8"/>
      <c r="B521" s="19"/>
      <c r="C521" s="19"/>
      <c r="D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8.75" customHeight="1">
      <c r="A522" s="8"/>
      <c r="B522" s="19"/>
      <c r="C522" s="19"/>
      <c r="D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8.75" customHeight="1">
      <c r="A523" s="8"/>
      <c r="B523" s="19"/>
      <c r="C523" s="19"/>
      <c r="D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8.75" customHeight="1">
      <c r="A524" s="8"/>
      <c r="B524" s="19"/>
      <c r="C524" s="19"/>
      <c r="D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8.75" customHeight="1">
      <c r="A525" s="8"/>
      <c r="B525" s="19"/>
      <c r="C525" s="19"/>
      <c r="D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8.75" customHeight="1">
      <c r="A526" s="8"/>
      <c r="B526" s="19"/>
      <c r="C526" s="19"/>
      <c r="D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8.75" customHeight="1">
      <c r="A527" s="8"/>
      <c r="B527" s="19"/>
      <c r="C527" s="19"/>
      <c r="D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8.75" customHeight="1">
      <c r="A528" s="8"/>
      <c r="B528" s="19"/>
      <c r="C528" s="19"/>
      <c r="D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8.75" customHeight="1">
      <c r="A529" s="8"/>
      <c r="B529" s="19"/>
      <c r="C529" s="19"/>
      <c r="D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8.75" customHeight="1">
      <c r="A530" s="8"/>
      <c r="B530" s="19"/>
      <c r="C530" s="19"/>
      <c r="D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8.75" customHeight="1">
      <c r="A531" s="8"/>
      <c r="B531" s="19"/>
      <c r="C531" s="19"/>
      <c r="D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8.75" customHeight="1">
      <c r="A532" s="8"/>
      <c r="B532" s="19"/>
      <c r="C532" s="19"/>
      <c r="D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8.75" customHeight="1">
      <c r="A533" s="8"/>
      <c r="B533" s="19"/>
      <c r="C533" s="19"/>
      <c r="D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8.75" customHeight="1">
      <c r="A534" s="8"/>
      <c r="B534" s="19"/>
      <c r="C534" s="19"/>
      <c r="D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8.75" customHeight="1">
      <c r="A535" s="8"/>
      <c r="B535" s="19"/>
      <c r="C535" s="19"/>
      <c r="D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8.75" customHeight="1">
      <c r="A536" s="8"/>
      <c r="B536" s="19"/>
      <c r="C536" s="19"/>
      <c r="D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8.75" customHeight="1">
      <c r="A537" s="8"/>
      <c r="B537" s="19"/>
      <c r="C537" s="19"/>
      <c r="D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8.75" customHeight="1">
      <c r="A538" s="8"/>
      <c r="B538" s="19"/>
      <c r="C538" s="19"/>
      <c r="D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8.75" customHeight="1">
      <c r="A539" s="8"/>
      <c r="B539" s="19"/>
      <c r="C539" s="19"/>
      <c r="D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8.75" customHeight="1">
      <c r="A540" s="8"/>
      <c r="B540" s="19"/>
      <c r="C540" s="19"/>
      <c r="D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8.75" customHeight="1">
      <c r="A541" s="8"/>
      <c r="B541" s="19"/>
      <c r="C541" s="19"/>
      <c r="D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8.75" customHeight="1">
      <c r="A542" s="8"/>
      <c r="B542" s="19"/>
      <c r="C542" s="19"/>
      <c r="D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8.75" customHeight="1">
      <c r="A543" s="8"/>
      <c r="B543" s="19"/>
      <c r="C543" s="19"/>
      <c r="D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8.75" customHeight="1">
      <c r="A544" s="8"/>
      <c r="B544" s="19"/>
      <c r="C544" s="19"/>
      <c r="D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8.75" customHeight="1">
      <c r="A545" s="8"/>
      <c r="B545" s="19"/>
      <c r="C545" s="19"/>
      <c r="D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8.75" customHeight="1">
      <c r="A546" s="8"/>
      <c r="B546" s="19"/>
      <c r="C546" s="19"/>
      <c r="D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8.75" customHeight="1">
      <c r="A547" s="8"/>
      <c r="B547" s="19"/>
      <c r="C547" s="19"/>
      <c r="D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8.75" customHeight="1">
      <c r="A548" s="8"/>
      <c r="B548" s="19"/>
      <c r="C548" s="19"/>
      <c r="D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8.75" customHeight="1">
      <c r="A549" s="8"/>
      <c r="B549" s="19"/>
      <c r="C549" s="19"/>
      <c r="D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8.75" customHeight="1">
      <c r="A550" s="8"/>
      <c r="B550" s="19"/>
      <c r="C550" s="19"/>
      <c r="D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8.75" customHeight="1">
      <c r="A551" s="8"/>
      <c r="B551" s="19"/>
      <c r="C551" s="19"/>
      <c r="D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8.75" customHeight="1">
      <c r="A552" s="8"/>
      <c r="B552" s="19"/>
      <c r="C552" s="19"/>
      <c r="D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8.75" customHeight="1">
      <c r="A553" s="8"/>
      <c r="B553" s="19"/>
      <c r="C553" s="19"/>
      <c r="D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8.75" customHeight="1">
      <c r="A554" s="8"/>
      <c r="B554" s="19"/>
      <c r="C554" s="19"/>
      <c r="D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8.75" customHeight="1">
      <c r="A555" s="8"/>
      <c r="B555" s="19"/>
      <c r="C555" s="19"/>
      <c r="D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8.75" customHeight="1">
      <c r="A556" s="8"/>
      <c r="B556" s="19"/>
      <c r="C556" s="19"/>
      <c r="D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8.75" customHeight="1">
      <c r="A557" s="8"/>
      <c r="B557" s="19"/>
      <c r="C557" s="19"/>
      <c r="D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8.75" customHeight="1">
      <c r="A558" s="8"/>
      <c r="B558" s="19"/>
      <c r="C558" s="19"/>
      <c r="D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8.75" customHeight="1">
      <c r="A559" s="8"/>
      <c r="B559" s="19"/>
      <c r="C559" s="19"/>
      <c r="D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8.75" customHeight="1">
      <c r="A560" s="8"/>
      <c r="B560" s="19"/>
      <c r="C560" s="19"/>
      <c r="D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8.75" customHeight="1">
      <c r="A561" s="8"/>
      <c r="B561" s="19"/>
      <c r="C561" s="19"/>
      <c r="D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8.75" customHeight="1">
      <c r="A562" s="8"/>
      <c r="B562" s="19"/>
      <c r="C562" s="19"/>
      <c r="D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8.75" customHeight="1">
      <c r="A563" s="8"/>
      <c r="B563" s="19"/>
      <c r="C563" s="19"/>
      <c r="D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8.75" customHeight="1">
      <c r="A564" s="8"/>
      <c r="B564" s="19"/>
      <c r="C564" s="19"/>
      <c r="D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8.75" customHeight="1">
      <c r="A565" s="8"/>
      <c r="B565" s="19"/>
      <c r="C565" s="19"/>
      <c r="D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8.75" customHeight="1">
      <c r="A566" s="8"/>
      <c r="B566" s="19"/>
      <c r="C566" s="19"/>
      <c r="D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8.75" customHeight="1">
      <c r="A567" s="8"/>
      <c r="B567" s="19"/>
      <c r="C567" s="19"/>
      <c r="D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8.75" customHeight="1">
      <c r="A568" s="8"/>
      <c r="B568" s="19"/>
      <c r="C568" s="19"/>
      <c r="D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8.75" customHeight="1">
      <c r="A569" s="8"/>
      <c r="B569" s="19"/>
      <c r="C569" s="19"/>
      <c r="D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8.75" customHeight="1">
      <c r="A570" s="8"/>
      <c r="B570" s="19"/>
      <c r="C570" s="19"/>
      <c r="D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8.75" customHeight="1">
      <c r="A571" s="8"/>
      <c r="B571" s="19"/>
      <c r="C571" s="19"/>
      <c r="D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8.75" customHeight="1">
      <c r="A572" s="8"/>
      <c r="B572" s="19"/>
      <c r="C572" s="19"/>
      <c r="D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8.75" customHeight="1">
      <c r="A573" s="8"/>
      <c r="B573" s="19"/>
      <c r="C573" s="19"/>
      <c r="D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8.75" customHeight="1">
      <c r="A574" s="8"/>
      <c r="B574" s="19"/>
      <c r="C574" s="19"/>
      <c r="D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8.75" customHeight="1">
      <c r="A575" s="8"/>
      <c r="B575" s="19"/>
      <c r="C575" s="19"/>
      <c r="D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8.75" customHeight="1">
      <c r="A576" s="8"/>
      <c r="B576" s="19"/>
      <c r="C576" s="19"/>
      <c r="D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8.75" customHeight="1">
      <c r="A577" s="8"/>
      <c r="B577" s="19"/>
      <c r="C577" s="19"/>
      <c r="D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8.75" customHeight="1">
      <c r="A578" s="8"/>
      <c r="B578" s="19"/>
      <c r="C578" s="19"/>
      <c r="D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8.75" customHeight="1">
      <c r="A579" s="8"/>
      <c r="B579" s="19"/>
      <c r="C579" s="19"/>
      <c r="D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8.75" customHeight="1">
      <c r="A580" s="8"/>
      <c r="B580" s="19"/>
      <c r="C580" s="19"/>
      <c r="D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8.75" customHeight="1">
      <c r="A581" s="8"/>
      <c r="B581" s="19"/>
      <c r="C581" s="19"/>
      <c r="D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8.75" customHeight="1">
      <c r="A582" s="8"/>
      <c r="B582" s="19"/>
      <c r="C582" s="19"/>
      <c r="D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8.75" customHeight="1">
      <c r="A583" s="8"/>
      <c r="B583" s="19"/>
      <c r="C583" s="19"/>
      <c r="D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8.75" customHeight="1">
      <c r="A584" s="8"/>
      <c r="B584" s="19"/>
      <c r="C584" s="19"/>
      <c r="D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8.75" customHeight="1">
      <c r="A585" s="8"/>
      <c r="B585" s="19"/>
      <c r="C585" s="19"/>
      <c r="D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8.75" customHeight="1">
      <c r="A586" s="8"/>
      <c r="B586" s="19"/>
      <c r="C586" s="19"/>
      <c r="D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8.75" customHeight="1">
      <c r="A587" s="8"/>
      <c r="B587" s="19"/>
      <c r="C587" s="19"/>
      <c r="D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8.75" customHeight="1">
      <c r="A588" s="8"/>
      <c r="B588" s="19"/>
      <c r="C588" s="19"/>
      <c r="D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8.75" customHeight="1">
      <c r="A589" s="8"/>
      <c r="B589" s="19"/>
      <c r="C589" s="19"/>
      <c r="D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8.75" customHeight="1">
      <c r="A590" s="8"/>
      <c r="B590" s="19"/>
      <c r="C590" s="19"/>
      <c r="D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8.75" customHeight="1">
      <c r="A591" s="8"/>
      <c r="B591" s="19"/>
      <c r="C591" s="19"/>
      <c r="D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8.75" customHeight="1">
      <c r="A592" s="8"/>
      <c r="B592" s="19"/>
      <c r="C592" s="19"/>
      <c r="D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8.75" customHeight="1">
      <c r="A593" s="8"/>
      <c r="B593" s="19"/>
      <c r="C593" s="19"/>
      <c r="D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8.75" customHeight="1">
      <c r="A594" s="8"/>
      <c r="B594" s="19"/>
      <c r="C594" s="19"/>
      <c r="D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8.75" customHeight="1">
      <c r="A595" s="8"/>
      <c r="B595" s="19"/>
      <c r="C595" s="19"/>
      <c r="D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8.75" customHeight="1">
      <c r="A596" s="8"/>
      <c r="B596" s="19"/>
      <c r="C596" s="19"/>
      <c r="D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8.75" customHeight="1">
      <c r="A597" s="8"/>
      <c r="B597" s="19"/>
      <c r="C597" s="19"/>
      <c r="D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8.75" customHeight="1">
      <c r="A598" s="8"/>
      <c r="B598" s="19"/>
      <c r="C598" s="19"/>
      <c r="D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8.75" customHeight="1">
      <c r="A599" s="8"/>
      <c r="B599" s="19"/>
      <c r="C599" s="19"/>
      <c r="D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8.75" customHeight="1">
      <c r="A600" s="8"/>
      <c r="B600" s="19"/>
      <c r="C600" s="19"/>
      <c r="D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8.75" customHeight="1">
      <c r="A601" s="8"/>
      <c r="B601" s="19"/>
      <c r="C601" s="19"/>
      <c r="D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8.75" customHeight="1">
      <c r="A602" s="8"/>
      <c r="B602" s="19"/>
      <c r="C602" s="19"/>
      <c r="D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8.75" customHeight="1">
      <c r="A603" s="8"/>
      <c r="B603" s="19"/>
      <c r="C603" s="19"/>
      <c r="D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8.75" customHeight="1">
      <c r="A604" s="8"/>
      <c r="B604" s="19"/>
      <c r="C604" s="19"/>
      <c r="D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8.75" customHeight="1">
      <c r="A605" s="8"/>
      <c r="B605" s="19"/>
      <c r="C605" s="19"/>
      <c r="D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8.75" customHeight="1">
      <c r="A606" s="8"/>
      <c r="B606" s="19"/>
      <c r="C606" s="19"/>
      <c r="D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8.75" customHeight="1">
      <c r="A607" s="8"/>
      <c r="B607" s="19"/>
      <c r="C607" s="19"/>
      <c r="D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8.75" customHeight="1">
      <c r="A608" s="8"/>
      <c r="B608" s="19"/>
      <c r="C608" s="19"/>
      <c r="D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8.75" customHeight="1">
      <c r="A609" s="8"/>
      <c r="B609" s="19"/>
      <c r="C609" s="19"/>
      <c r="D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8.75" customHeight="1">
      <c r="A610" s="8"/>
      <c r="B610" s="19"/>
      <c r="C610" s="19"/>
      <c r="D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8.75" customHeight="1">
      <c r="A611" s="8"/>
      <c r="B611" s="19"/>
      <c r="C611" s="19"/>
      <c r="D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8.75" customHeight="1">
      <c r="A612" s="8"/>
      <c r="B612" s="19"/>
      <c r="C612" s="19"/>
      <c r="D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8.75" customHeight="1">
      <c r="A613" s="8"/>
      <c r="B613" s="19"/>
      <c r="C613" s="19"/>
      <c r="D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8.75" customHeight="1">
      <c r="A614" s="8"/>
      <c r="B614" s="19"/>
      <c r="C614" s="19"/>
      <c r="D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8.75" customHeight="1">
      <c r="A615" s="8"/>
      <c r="B615" s="19"/>
      <c r="C615" s="19"/>
      <c r="D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8.75" customHeight="1">
      <c r="A616" s="8"/>
      <c r="B616" s="19"/>
      <c r="C616" s="19"/>
      <c r="D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8.75" customHeight="1">
      <c r="A617" s="8"/>
      <c r="B617" s="19"/>
      <c r="C617" s="19"/>
      <c r="D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8.75" customHeight="1">
      <c r="A618" s="8"/>
      <c r="B618" s="19"/>
      <c r="C618" s="19"/>
      <c r="D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8.75" customHeight="1">
      <c r="A619" s="8"/>
      <c r="B619" s="19"/>
      <c r="C619" s="19"/>
      <c r="D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8.75" customHeight="1">
      <c r="A620" s="8"/>
      <c r="B620" s="19"/>
      <c r="C620" s="19"/>
      <c r="D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8.75" customHeight="1">
      <c r="A621" s="8"/>
      <c r="B621" s="19"/>
      <c r="C621" s="19"/>
      <c r="D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8.75" customHeight="1">
      <c r="A622" s="8"/>
      <c r="B622" s="19"/>
      <c r="C622" s="19"/>
      <c r="D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8.75" customHeight="1">
      <c r="A623" s="8"/>
      <c r="B623" s="19"/>
      <c r="C623" s="19"/>
      <c r="D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8.75" customHeight="1">
      <c r="A624" s="8"/>
      <c r="B624" s="19"/>
      <c r="C624" s="19"/>
      <c r="D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8.75" customHeight="1">
      <c r="A625" s="8"/>
      <c r="B625" s="19"/>
      <c r="C625" s="19"/>
      <c r="D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8.75" customHeight="1">
      <c r="A626" s="8"/>
      <c r="B626" s="19"/>
      <c r="C626" s="19"/>
      <c r="D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8.75" customHeight="1">
      <c r="A627" s="8"/>
      <c r="B627" s="19"/>
      <c r="C627" s="19"/>
      <c r="D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8.75" customHeight="1">
      <c r="A628" s="8"/>
      <c r="B628" s="19"/>
      <c r="C628" s="19"/>
      <c r="D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8.75" customHeight="1">
      <c r="A629" s="8"/>
      <c r="B629" s="19"/>
      <c r="C629" s="19"/>
      <c r="D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8.75" customHeight="1">
      <c r="A630" s="8"/>
      <c r="B630" s="19"/>
      <c r="C630" s="19"/>
      <c r="D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8.75" customHeight="1">
      <c r="A631" s="8"/>
      <c r="B631" s="19"/>
      <c r="C631" s="19"/>
      <c r="D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8.75" customHeight="1">
      <c r="A632" s="8"/>
      <c r="B632" s="19"/>
      <c r="C632" s="19"/>
      <c r="D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8.75" customHeight="1">
      <c r="A633" s="8"/>
      <c r="B633" s="19"/>
      <c r="C633" s="19"/>
      <c r="D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8.75" customHeight="1">
      <c r="A634" s="8"/>
      <c r="B634" s="19"/>
      <c r="C634" s="19"/>
      <c r="D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8.75" customHeight="1">
      <c r="A635" s="8"/>
      <c r="B635" s="19"/>
      <c r="C635" s="19"/>
      <c r="D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8.75" customHeight="1">
      <c r="A636" s="8"/>
      <c r="B636" s="19"/>
      <c r="C636" s="19"/>
      <c r="D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8.75" customHeight="1">
      <c r="A637" s="8"/>
      <c r="B637" s="19"/>
      <c r="C637" s="19"/>
      <c r="D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8.75" customHeight="1">
      <c r="A638" s="8"/>
      <c r="B638" s="19"/>
      <c r="C638" s="19"/>
      <c r="D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8.75" customHeight="1">
      <c r="A639" s="8"/>
      <c r="B639" s="19"/>
      <c r="C639" s="19"/>
      <c r="D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8.75" customHeight="1">
      <c r="A640" s="8"/>
      <c r="B640" s="19"/>
      <c r="C640" s="19"/>
      <c r="D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8.75" customHeight="1">
      <c r="A641" s="8"/>
      <c r="B641" s="19"/>
      <c r="C641" s="19"/>
      <c r="D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8.75" customHeight="1">
      <c r="A642" s="8"/>
      <c r="B642" s="19"/>
      <c r="C642" s="19"/>
      <c r="D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8.75" customHeight="1">
      <c r="A643" s="8"/>
      <c r="B643" s="19"/>
      <c r="C643" s="19"/>
      <c r="D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8.75" customHeight="1">
      <c r="A644" s="8"/>
      <c r="B644" s="19"/>
      <c r="C644" s="19"/>
      <c r="D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8.75" customHeight="1">
      <c r="A645" s="8"/>
      <c r="B645" s="19"/>
      <c r="C645" s="19"/>
      <c r="D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8.75" customHeight="1">
      <c r="A646" s="8"/>
      <c r="B646" s="19"/>
      <c r="C646" s="19"/>
      <c r="D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8.75" customHeight="1">
      <c r="A647" s="8"/>
      <c r="B647" s="19"/>
      <c r="C647" s="19"/>
      <c r="D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8.75" customHeight="1">
      <c r="A648" s="8"/>
      <c r="B648" s="19"/>
      <c r="C648" s="19"/>
      <c r="D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8.75" customHeight="1">
      <c r="A649" s="8"/>
      <c r="B649" s="19"/>
      <c r="C649" s="19"/>
      <c r="D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8.75" customHeight="1">
      <c r="A650" s="8"/>
      <c r="B650" s="19"/>
      <c r="C650" s="19"/>
      <c r="D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8.75" customHeight="1">
      <c r="A651" s="8"/>
      <c r="B651" s="19"/>
      <c r="C651" s="19"/>
      <c r="D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8.75" customHeight="1">
      <c r="A652" s="8"/>
      <c r="B652" s="19"/>
      <c r="C652" s="19"/>
      <c r="D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8.75" customHeight="1">
      <c r="A653" s="8"/>
      <c r="B653" s="19"/>
      <c r="C653" s="19"/>
      <c r="D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8.75" customHeight="1">
      <c r="A654" s="8"/>
      <c r="B654" s="19"/>
      <c r="C654" s="19"/>
      <c r="D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8.75" customHeight="1">
      <c r="A655" s="8"/>
      <c r="B655" s="19"/>
      <c r="C655" s="19"/>
      <c r="D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8.75" customHeight="1">
      <c r="A656" s="8"/>
      <c r="B656" s="19"/>
      <c r="C656" s="19"/>
      <c r="D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8.75" customHeight="1">
      <c r="A657" s="8"/>
      <c r="B657" s="19"/>
      <c r="C657" s="19"/>
      <c r="D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8.75" customHeight="1">
      <c r="A658" s="8"/>
      <c r="B658" s="19"/>
      <c r="C658" s="19"/>
      <c r="D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8.75" customHeight="1">
      <c r="A659" s="8"/>
      <c r="B659" s="19"/>
      <c r="C659" s="19"/>
      <c r="D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8.75" customHeight="1">
      <c r="A660" s="8"/>
      <c r="B660" s="19"/>
      <c r="C660" s="19"/>
      <c r="D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8.75" customHeight="1">
      <c r="A661" s="8"/>
      <c r="B661" s="19"/>
      <c r="C661" s="19"/>
      <c r="D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8.75" customHeight="1">
      <c r="A662" s="8"/>
      <c r="B662" s="19"/>
      <c r="C662" s="19"/>
      <c r="D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8.75" customHeight="1">
      <c r="A663" s="8"/>
      <c r="B663" s="19"/>
      <c r="C663" s="19"/>
      <c r="D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8.75" customHeight="1">
      <c r="A664" s="8"/>
      <c r="B664" s="19"/>
      <c r="C664" s="19"/>
      <c r="D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8.75" customHeight="1">
      <c r="A665" s="8"/>
      <c r="B665" s="19"/>
      <c r="C665" s="19"/>
      <c r="D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8.75" customHeight="1">
      <c r="A666" s="8"/>
      <c r="B666" s="19"/>
      <c r="C666" s="19"/>
      <c r="D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8.75" customHeight="1">
      <c r="A667" s="8"/>
      <c r="B667" s="19"/>
      <c r="C667" s="19"/>
      <c r="D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8.75" customHeight="1">
      <c r="A668" s="8"/>
      <c r="B668" s="19"/>
      <c r="C668" s="19"/>
      <c r="D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8.75" customHeight="1">
      <c r="A669" s="8"/>
      <c r="B669" s="19"/>
      <c r="C669" s="19"/>
      <c r="D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8.75" customHeight="1">
      <c r="A670" s="8"/>
      <c r="B670" s="19"/>
      <c r="C670" s="19"/>
      <c r="D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8.75" customHeight="1">
      <c r="A671" s="8"/>
      <c r="B671" s="19"/>
      <c r="C671" s="19"/>
      <c r="D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8.75" customHeight="1">
      <c r="A672" s="8"/>
      <c r="B672" s="19"/>
      <c r="C672" s="19"/>
      <c r="D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8.75" customHeight="1">
      <c r="A673" s="8"/>
      <c r="B673" s="19"/>
      <c r="C673" s="19"/>
      <c r="D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8.75" customHeight="1">
      <c r="A674" s="8"/>
      <c r="B674" s="19"/>
      <c r="C674" s="19"/>
      <c r="D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8.75" customHeight="1">
      <c r="A675" s="8"/>
      <c r="B675" s="19"/>
      <c r="C675" s="19"/>
      <c r="D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8.75" customHeight="1">
      <c r="A676" s="8"/>
      <c r="B676" s="19"/>
      <c r="C676" s="19"/>
      <c r="D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8.75" customHeight="1">
      <c r="A677" s="8"/>
      <c r="B677" s="19"/>
      <c r="C677" s="19"/>
      <c r="D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8.75" customHeight="1">
      <c r="A678" s="8"/>
      <c r="B678" s="19"/>
      <c r="C678" s="19"/>
      <c r="D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8.75" customHeight="1">
      <c r="A679" s="8"/>
      <c r="B679" s="19"/>
      <c r="C679" s="19"/>
      <c r="D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8.75" customHeight="1">
      <c r="A680" s="8"/>
      <c r="B680" s="19"/>
      <c r="C680" s="19"/>
      <c r="D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8.75" customHeight="1">
      <c r="A681" s="8"/>
      <c r="B681" s="19"/>
      <c r="C681" s="19"/>
      <c r="D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8.75" customHeight="1">
      <c r="A682" s="8"/>
      <c r="B682" s="19"/>
      <c r="C682" s="19"/>
      <c r="D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8.75" customHeight="1">
      <c r="A683" s="8"/>
      <c r="B683" s="19"/>
      <c r="C683" s="19"/>
      <c r="D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8.75" customHeight="1">
      <c r="A684" s="8"/>
      <c r="B684" s="19"/>
      <c r="C684" s="19"/>
      <c r="D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8.75" customHeight="1">
      <c r="A685" s="8"/>
      <c r="B685" s="19"/>
      <c r="C685" s="19"/>
      <c r="D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8.75" customHeight="1">
      <c r="A686" s="8"/>
      <c r="B686" s="19"/>
      <c r="C686" s="19"/>
      <c r="D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8.75" customHeight="1">
      <c r="A687" s="8"/>
      <c r="B687" s="19"/>
      <c r="C687" s="19"/>
      <c r="D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8.75" customHeight="1">
      <c r="A688" s="8"/>
      <c r="B688" s="19"/>
      <c r="C688" s="19"/>
      <c r="D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8.75" customHeight="1">
      <c r="A689" s="8"/>
      <c r="B689" s="19"/>
      <c r="C689" s="19"/>
      <c r="D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8.75" customHeight="1">
      <c r="A690" s="8"/>
      <c r="B690" s="19"/>
      <c r="C690" s="19"/>
      <c r="D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8.75" customHeight="1">
      <c r="A691" s="8"/>
      <c r="B691" s="19"/>
      <c r="C691" s="19"/>
      <c r="D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8.75" customHeight="1">
      <c r="A692" s="8"/>
      <c r="B692" s="19"/>
      <c r="C692" s="19"/>
      <c r="D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8.75" customHeight="1">
      <c r="A693" s="8"/>
      <c r="B693" s="19"/>
      <c r="C693" s="19"/>
      <c r="D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8.75" customHeight="1">
      <c r="A694" s="8"/>
      <c r="B694" s="19"/>
      <c r="C694" s="19"/>
      <c r="D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8.75" customHeight="1">
      <c r="A695" s="8"/>
      <c r="B695" s="19"/>
      <c r="C695" s="19"/>
      <c r="D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8.75" customHeight="1">
      <c r="A696" s="8"/>
      <c r="B696" s="19"/>
      <c r="C696" s="19"/>
      <c r="D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8.75" customHeight="1">
      <c r="A697" s="8"/>
      <c r="B697" s="19"/>
      <c r="C697" s="19"/>
      <c r="D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8.75" customHeight="1">
      <c r="A698" s="8"/>
      <c r="B698" s="19"/>
      <c r="C698" s="19"/>
      <c r="D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8.75" customHeight="1">
      <c r="A699" s="8"/>
      <c r="B699" s="19"/>
      <c r="C699" s="19"/>
      <c r="D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8.75" customHeight="1">
      <c r="A700" s="8"/>
      <c r="B700" s="19"/>
      <c r="C700" s="19"/>
      <c r="D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8.75" customHeight="1">
      <c r="A701" s="8"/>
      <c r="B701" s="19"/>
      <c r="C701" s="19"/>
      <c r="D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8.75" customHeight="1">
      <c r="A702" s="8"/>
      <c r="B702" s="19"/>
      <c r="C702" s="19"/>
      <c r="D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8.75" customHeight="1">
      <c r="A703" s="8"/>
      <c r="B703" s="19"/>
      <c r="C703" s="19"/>
      <c r="D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8.75" customHeight="1">
      <c r="A704" s="8"/>
      <c r="B704" s="19"/>
      <c r="C704" s="19"/>
      <c r="D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8.75" customHeight="1">
      <c r="A705" s="8"/>
      <c r="B705" s="19"/>
      <c r="C705" s="19"/>
      <c r="D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8.75" customHeight="1">
      <c r="A706" s="8"/>
      <c r="B706" s="19"/>
      <c r="C706" s="19"/>
      <c r="D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8.75" customHeight="1">
      <c r="A707" s="8"/>
      <c r="B707" s="19"/>
      <c r="C707" s="19"/>
      <c r="D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8.75" customHeight="1">
      <c r="A708" s="8"/>
      <c r="B708" s="19"/>
      <c r="C708" s="19"/>
      <c r="D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8.75" customHeight="1">
      <c r="A709" s="8"/>
      <c r="B709" s="19"/>
      <c r="C709" s="19"/>
      <c r="D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8.75" customHeight="1">
      <c r="A710" s="8"/>
      <c r="B710" s="19"/>
      <c r="C710" s="19"/>
      <c r="D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8.75" customHeight="1">
      <c r="A711" s="8"/>
      <c r="B711" s="19"/>
      <c r="C711" s="19"/>
      <c r="D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8.75" customHeight="1">
      <c r="A712" s="8"/>
      <c r="B712" s="19"/>
      <c r="C712" s="19"/>
      <c r="D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8.75" customHeight="1">
      <c r="A713" s="8"/>
      <c r="B713" s="19"/>
      <c r="C713" s="19"/>
      <c r="D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8.75" customHeight="1">
      <c r="A714" s="8"/>
      <c r="B714" s="19"/>
      <c r="C714" s="19"/>
      <c r="D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8.75" customHeight="1">
      <c r="A715" s="8"/>
      <c r="B715" s="19"/>
      <c r="C715" s="19"/>
      <c r="D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8.75" customHeight="1">
      <c r="A716" s="8"/>
      <c r="B716" s="19"/>
      <c r="C716" s="19"/>
      <c r="D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8.75" customHeight="1">
      <c r="A717" s="8"/>
      <c r="B717" s="19"/>
      <c r="C717" s="19"/>
      <c r="D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8.75" customHeight="1">
      <c r="A718" s="8"/>
      <c r="B718" s="19"/>
      <c r="C718" s="19"/>
      <c r="D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8.75" customHeight="1">
      <c r="A719" s="8"/>
      <c r="B719" s="19"/>
      <c r="C719" s="19"/>
      <c r="D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8.75" customHeight="1">
      <c r="A720" s="8"/>
      <c r="B720" s="19"/>
      <c r="C720" s="19"/>
      <c r="D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8.75" customHeight="1">
      <c r="A721" s="8"/>
      <c r="B721" s="19"/>
      <c r="C721" s="19"/>
      <c r="D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8.75" customHeight="1">
      <c r="A722" s="8"/>
      <c r="B722" s="19"/>
      <c r="C722" s="19"/>
      <c r="D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8.75" customHeight="1">
      <c r="A723" s="8"/>
      <c r="B723" s="19"/>
      <c r="C723" s="19"/>
      <c r="D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8.75" customHeight="1">
      <c r="A724" s="8"/>
      <c r="B724" s="19"/>
      <c r="C724" s="19"/>
      <c r="D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8.75" customHeight="1">
      <c r="A725" s="8"/>
      <c r="B725" s="19"/>
      <c r="C725" s="19"/>
      <c r="D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8.75" customHeight="1">
      <c r="A726" s="8"/>
      <c r="B726" s="19"/>
      <c r="C726" s="19"/>
      <c r="D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8.75" customHeight="1">
      <c r="A727" s="8"/>
      <c r="B727" s="19"/>
      <c r="C727" s="19"/>
      <c r="D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8.75" customHeight="1">
      <c r="A728" s="8"/>
      <c r="B728" s="19"/>
      <c r="C728" s="19"/>
      <c r="D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8.75" customHeight="1">
      <c r="A729" s="8"/>
      <c r="B729" s="19"/>
      <c r="C729" s="19"/>
      <c r="D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8.75" customHeight="1">
      <c r="A730" s="8"/>
      <c r="B730" s="19"/>
      <c r="C730" s="19"/>
      <c r="D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8.75" customHeight="1">
      <c r="A731" s="8"/>
      <c r="B731" s="19"/>
      <c r="C731" s="19"/>
      <c r="D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8.75" customHeight="1">
      <c r="A732" s="8"/>
      <c r="B732" s="19"/>
      <c r="C732" s="19"/>
      <c r="D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8.75" customHeight="1">
      <c r="A733" s="8"/>
      <c r="B733" s="19"/>
      <c r="C733" s="19"/>
      <c r="D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8.75" customHeight="1">
      <c r="A734" s="8"/>
      <c r="B734" s="19"/>
      <c r="C734" s="19"/>
      <c r="D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8.75" customHeight="1">
      <c r="A735" s="8"/>
      <c r="B735" s="19"/>
      <c r="C735" s="19"/>
      <c r="D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8.75" customHeight="1">
      <c r="A736" s="8"/>
      <c r="B736" s="19"/>
      <c r="C736" s="19"/>
      <c r="D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8.75" customHeight="1">
      <c r="A737" s="8"/>
      <c r="B737" s="19"/>
      <c r="C737" s="19"/>
      <c r="D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8.75" customHeight="1">
      <c r="A738" s="8"/>
      <c r="B738" s="19"/>
      <c r="C738" s="19"/>
      <c r="D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8.75" customHeight="1">
      <c r="A739" s="8"/>
      <c r="B739" s="19"/>
      <c r="C739" s="19"/>
      <c r="D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8.75" customHeight="1">
      <c r="A740" s="8"/>
      <c r="B740" s="19"/>
      <c r="C740" s="19"/>
      <c r="D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8.75" customHeight="1">
      <c r="A741" s="8"/>
      <c r="B741" s="19"/>
      <c r="C741" s="19"/>
      <c r="D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8.75" customHeight="1">
      <c r="A742" s="8"/>
      <c r="B742" s="19"/>
      <c r="C742" s="19"/>
      <c r="D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8.75" customHeight="1">
      <c r="A743" s="8"/>
      <c r="B743" s="19"/>
      <c r="C743" s="19"/>
      <c r="D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8.75" customHeight="1">
      <c r="A744" s="8"/>
      <c r="B744" s="19"/>
      <c r="C744" s="19"/>
      <c r="D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8.75" customHeight="1">
      <c r="A745" s="8"/>
      <c r="B745" s="19"/>
      <c r="C745" s="19"/>
      <c r="D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8.75" customHeight="1">
      <c r="A746" s="8"/>
      <c r="B746" s="19"/>
      <c r="C746" s="19"/>
      <c r="D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8.75" customHeight="1">
      <c r="A747" s="8"/>
      <c r="B747" s="19"/>
      <c r="C747" s="19"/>
      <c r="D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8.75" customHeight="1">
      <c r="A748" s="8"/>
      <c r="B748" s="19"/>
      <c r="C748" s="19"/>
      <c r="D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8.75" customHeight="1">
      <c r="A749" s="8"/>
      <c r="B749" s="19"/>
      <c r="C749" s="19"/>
      <c r="D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8.75" customHeight="1">
      <c r="A750" s="8"/>
      <c r="B750" s="19"/>
      <c r="C750" s="19"/>
      <c r="D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8.75" customHeight="1">
      <c r="A751" s="8"/>
      <c r="B751" s="19"/>
      <c r="C751" s="19"/>
      <c r="D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8.75" customHeight="1">
      <c r="A752" s="8"/>
      <c r="B752" s="19"/>
      <c r="C752" s="19"/>
      <c r="D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8.75" customHeight="1">
      <c r="A753" s="8"/>
      <c r="B753" s="19"/>
      <c r="C753" s="19"/>
      <c r="D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8.75" customHeight="1">
      <c r="A754" s="8"/>
      <c r="B754" s="19"/>
      <c r="C754" s="19"/>
      <c r="D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8.75" customHeight="1">
      <c r="A755" s="8"/>
      <c r="B755" s="19"/>
      <c r="C755" s="19"/>
      <c r="D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8.75" customHeight="1">
      <c r="A756" s="8"/>
      <c r="B756" s="19"/>
      <c r="C756" s="19"/>
      <c r="D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8.75" customHeight="1">
      <c r="A757" s="8"/>
      <c r="B757" s="19"/>
      <c r="C757" s="19"/>
      <c r="D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8.75" customHeight="1">
      <c r="A758" s="8"/>
      <c r="B758" s="19"/>
      <c r="C758" s="19"/>
      <c r="D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8.75" customHeight="1">
      <c r="A759" s="8"/>
      <c r="B759" s="19"/>
      <c r="C759" s="19"/>
      <c r="D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8.75" customHeight="1">
      <c r="A760" s="8"/>
      <c r="B760" s="19"/>
      <c r="C760" s="19"/>
      <c r="D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8.75" customHeight="1">
      <c r="A761" s="8"/>
      <c r="B761" s="19"/>
      <c r="C761" s="19"/>
      <c r="D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8.75" customHeight="1">
      <c r="A762" s="8"/>
      <c r="B762" s="19"/>
      <c r="C762" s="19"/>
      <c r="D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8.75" customHeight="1">
      <c r="A763" s="8"/>
      <c r="B763" s="19"/>
      <c r="C763" s="19"/>
      <c r="D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8.75" customHeight="1">
      <c r="A764" s="8"/>
      <c r="B764" s="19"/>
      <c r="C764" s="19"/>
      <c r="D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8.75" customHeight="1">
      <c r="A765" s="8"/>
      <c r="B765" s="19"/>
      <c r="C765" s="19"/>
      <c r="D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8.75" customHeight="1">
      <c r="A766" s="8"/>
      <c r="B766" s="19"/>
      <c r="C766" s="19"/>
      <c r="D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8.75" customHeight="1">
      <c r="A767" s="8"/>
      <c r="B767" s="19"/>
      <c r="C767" s="19"/>
      <c r="D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8.75" customHeight="1">
      <c r="A768" s="8"/>
      <c r="B768" s="19"/>
      <c r="C768" s="19"/>
      <c r="D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8.75" customHeight="1">
      <c r="A769" s="8"/>
      <c r="B769" s="19"/>
      <c r="C769" s="19"/>
      <c r="D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8.75" customHeight="1">
      <c r="A770" s="8"/>
      <c r="B770" s="19"/>
      <c r="C770" s="19"/>
      <c r="D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8.75" customHeight="1">
      <c r="A771" s="8"/>
      <c r="B771" s="19"/>
      <c r="C771" s="19"/>
      <c r="D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8.75" customHeight="1">
      <c r="A772" s="8"/>
      <c r="B772" s="19"/>
      <c r="C772" s="19"/>
      <c r="D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8.75" customHeight="1">
      <c r="A773" s="8"/>
      <c r="B773" s="19"/>
      <c r="C773" s="19"/>
      <c r="D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8.75" customHeight="1">
      <c r="A774" s="8"/>
      <c r="B774" s="19"/>
      <c r="C774" s="19"/>
      <c r="D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8.75" customHeight="1">
      <c r="A775" s="8"/>
      <c r="B775" s="19"/>
      <c r="C775" s="19"/>
      <c r="D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8.75" customHeight="1">
      <c r="A776" s="8"/>
      <c r="B776" s="19"/>
      <c r="C776" s="19"/>
      <c r="D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8.75" customHeight="1">
      <c r="A777" s="8"/>
      <c r="B777" s="19"/>
      <c r="C777" s="19"/>
      <c r="D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8.75" customHeight="1">
      <c r="A778" s="8"/>
      <c r="B778" s="19"/>
      <c r="C778" s="19"/>
      <c r="D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8.75" customHeight="1">
      <c r="A779" s="8"/>
      <c r="B779" s="19"/>
      <c r="C779" s="19"/>
      <c r="D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8.75" customHeight="1">
      <c r="A780" s="8"/>
      <c r="B780" s="19"/>
      <c r="C780" s="19"/>
      <c r="D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8.75" customHeight="1">
      <c r="A781" s="8"/>
      <c r="B781" s="19"/>
      <c r="C781" s="19"/>
      <c r="D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8.75" customHeight="1">
      <c r="A782" s="8"/>
      <c r="B782" s="19"/>
      <c r="C782" s="19"/>
      <c r="D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8.75" customHeight="1">
      <c r="A783" s="8"/>
      <c r="B783" s="19"/>
      <c r="C783" s="19"/>
      <c r="D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8.75" customHeight="1">
      <c r="A784" s="8"/>
      <c r="B784" s="19"/>
      <c r="C784" s="19"/>
      <c r="D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8.75" customHeight="1">
      <c r="A785" s="8"/>
      <c r="B785" s="19"/>
      <c r="C785" s="19"/>
      <c r="D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8.75" customHeight="1">
      <c r="A786" s="8"/>
      <c r="B786" s="19"/>
      <c r="C786" s="19"/>
      <c r="D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8.75" customHeight="1">
      <c r="A787" s="8"/>
      <c r="B787" s="19"/>
      <c r="C787" s="19"/>
      <c r="D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8.75" customHeight="1">
      <c r="A788" s="8"/>
      <c r="B788" s="19"/>
      <c r="C788" s="19"/>
      <c r="D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8.75" customHeight="1">
      <c r="A789" s="8"/>
      <c r="B789" s="19"/>
      <c r="C789" s="19"/>
      <c r="D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8.75" customHeight="1">
      <c r="A790" s="8"/>
      <c r="B790" s="19"/>
      <c r="C790" s="19"/>
      <c r="D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8.75" customHeight="1">
      <c r="A791" s="8"/>
      <c r="B791" s="19"/>
      <c r="C791" s="19"/>
      <c r="D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8.75" customHeight="1">
      <c r="A792" s="8"/>
      <c r="B792" s="19"/>
      <c r="C792" s="19"/>
      <c r="D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8.75" customHeight="1">
      <c r="A793" s="8"/>
      <c r="B793" s="19"/>
      <c r="C793" s="19"/>
      <c r="D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8.75" customHeight="1">
      <c r="A794" s="8"/>
      <c r="B794" s="19"/>
      <c r="C794" s="19"/>
      <c r="D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8.75" customHeight="1">
      <c r="A795" s="8"/>
      <c r="B795" s="19"/>
      <c r="C795" s="19"/>
      <c r="D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8.75" customHeight="1">
      <c r="A796" s="8"/>
      <c r="B796" s="19"/>
      <c r="C796" s="19"/>
      <c r="D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8.75" customHeight="1">
      <c r="A797" s="8"/>
      <c r="B797" s="19"/>
      <c r="C797" s="19"/>
      <c r="D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8.75" customHeight="1">
      <c r="A798" s="8"/>
      <c r="B798" s="19"/>
      <c r="C798" s="19"/>
      <c r="D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8.75" customHeight="1">
      <c r="A799" s="8"/>
      <c r="B799" s="19"/>
      <c r="C799" s="19"/>
      <c r="D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8.75" customHeight="1">
      <c r="A800" s="8"/>
      <c r="B800" s="19"/>
      <c r="C800" s="19"/>
      <c r="D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8.75" customHeight="1">
      <c r="A801" s="8"/>
      <c r="B801" s="19"/>
      <c r="C801" s="19"/>
      <c r="D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8.75" customHeight="1">
      <c r="A802" s="8"/>
      <c r="B802" s="19"/>
      <c r="C802" s="19"/>
      <c r="D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8.75" customHeight="1">
      <c r="A803" s="8"/>
      <c r="B803" s="19"/>
      <c r="C803" s="19"/>
      <c r="D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8.75" customHeight="1">
      <c r="A804" s="8"/>
      <c r="B804" s="19"/>
      <c r="C804" s="19"/>
      <c r="D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8.75" customHeight="1">
      <c r="A805" s="8"/>
      <c r="B805" s="19"/>
      <c r="C805" s="19"/>
      <c r="D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8.75" customHeight="1">
      <c r="A806" s="8"/>
      <c r="B806" s="19"/>
      <c r="C806" s="19"/>
      <c r="D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8.75" customHeight="1">
      <c r="A807" s="8"/>
      <c r="B807" s="19"/>
      <c r="C807" s="19"/>
      <c r="D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8.75" customHeight="1">
      <c r="A808" s="8"/>
      <c r="B808" s="19"/>
      <c r="C808" s="19"/>
      <c r="D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8.75" customHeight="1">
      <c r="A809" s="8"/>
      <c r="B809" s="19"/>
      <c r="C809" s="19"/>
      <c r="D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8.75" customHeight="1">
      <c r="A810" s="8"/>
      <c r="B810" s="19"/>
      <c r="C810" s="19"/>
      <c r="D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8.75" customHeight="1">
      <c r="A811" s="8"/>
      <c r="B811" s="19"/>
      <c r="C811" s="19"/>
      <c r="D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8.75" customHeight="1">
      <c r="A812" s="8"/>
      <c r="B812" s="19"/>
      <c r="C812" s="19"/>
      <c r="D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8.75" customHeight="1">
      <c r="A813" s="8"/>
      <c r="B813" s="19"/>
      <c r="C813" s="19"/>
      <c r="D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8.75" customHeight="1">
      <c r="A814" s="8"/>
      <c r="B814" s="19"/>
      <c r="C814" s="19"/>
      <c r="D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8.75" customHeight="1">
      <c r="A815" s="8"/>
      <c r="B815" s="19"/>
      <c r="C815" s="19"/>
      <c r="D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8.75" customHeight="1">
      <c r="A816" s="8"/>
      <c r="B816" s="19"/>
      <c r="C816" s="19"/>
      <c r="D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8.75" customHeight="1">
      <c r="A817" s="8"/>
      <c r="B817" s="19"/>
      <c r="C817" s="19"/>
      <c r="D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8.75" customHeight="1">
      <c r="A818" s="8"/>
      <c r="B818" s="19"/>
      <c r="C818" s="19"/>
      <c r="D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8.75" customHeight="1">
      <c r="A819" s="8"/>
      <c r="B819" s="19"/>
      <c r="C819" s="19"/>
      <c r="D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8.75" customHeight="1">
      <c r="A820" s="8"/>
      <c r="B820" s="19"/>
      <c r="C820" s="19"/>
      <c r="D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8.75" customHeight="1">
      <c r="A821" s="8"/>
      <c r="B821" s="19"/>
      <c r="C821" s="19"/>
      <c r="D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8.75" customHeight="1">
      <c r="A822" s="8"/>
      <c r="B822" s="19"/>
      <c r="C822" s="19"/>
      <c r="D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8.75" customHeight="1">
      <c r="A823" s="8"/>
      <c r="B823" s="19"/>
      <c r="C823" s="19"/>
      <c r="D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8.75" customHeight="1">
      <c r="A824" s="8"/>
      <c r="B824" s="19"/>
      <c r="C824" s="19"/>
      <c r="D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8.75" customHeight="1">
      <c r="A825" s="8"/>
      <c r="B825" s="19"/>
      <c r="C825" s="19"/>
      <c r="D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8.75" customHeight="1">
      <c r="A826" s="8"/>
      <c r="B826" s="19"/>
      <c r="C826" s="19"/>
      <c r="D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8.75" customHeight="1">
      <c r="A827" s="8"/>
      <c r="B827" s="19"/>
      <c r="C827" s="19"/>
      <c r="D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8.75" customHeight="1">
      <c r="A828" s="8"/>
      <c r="B828" s="19"/>
      <c r="C828" s="19"/>
      <c r="D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8.75" customHeight="1">
      <c r="A829" s="8"/>
      <c r="B829" s="19"/>
      <c r="C829" s="19"/>
      <c r="D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8.75" customHeight="1">
      <c r="A830" s="8"/>
      <c r="B830" s="19"/>
      <c r="C830" s="19"/>
      <c r="D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8.75" customHeight="1">
      <c r="A831" s="8"/>
      <c r="B831" s="19"/>
      <c r="C831" s="19"/>
      <c r="D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8.75" customHeight="1">
      <c r="A832" s="8"/>
      <c r="B832" s="19"/>
      <c r="C832" s="19"/>
      <c r="D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8.75" customHeight="1">
      <c r="A833" s="8"/>
      <c r="B833" s="19"/>
      <c r="C833" s="19"/>
      <c r="D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8.75" customHeight="1">
      <c r="A834" s="8"/>
      <c r="B834" s="19"/>
      <c r="C834" s="19"/>
      <c r="D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8.75" customHeight="1">
      <c r="A835" s="8"/>
      <c r="B835" s="19"/>
      <c r="C835" s="19"/>
      <c r="D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8.75" customHeight="1">
      <c r="A836" s="8"/>
      <c r="B836" s="19"/>
      <c r="C836" s="19"/>
      <c r="D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8.75" customHeight="1">
      <c r="A837" s="8"/>
      <c r="B837" s="19"/>
      <c r="C837" s="19"/>
      <c r="D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8.75" customHeight="1">
      <c r="A838" s="8"/>
      <c r="B838" s="19"/>
      <c r="C838" s="19"/>
      <c r="D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8.75" customHeight="1">
      <c r="A839" s="8"/>
      <c r="B839" s="19"/>
      <c r="C839" s="19"/>
      <c r="D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8.75" customHeight="1">
      <c r="A840" s="8"/>
      <c r="B840" s="19"/>
      <c r="C840" s="19"/>
      <c r="D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8.75" customHeight="1">
      <c r="A841" s="8"/>
      <c r="B841" s="19"/>
      <c r="C841" s="19"/>
      <c r="D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8.75" customHeight="1">
      <c r="A842" s="8"/>
      <c r="B842" s="19"/>
      <c r="C842" s="19"/>
      <c r="D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8.75" customHeight="1">
      <c r="A843" s="8"/>
      <c r="B843" s="19"/>
      <c r="C843" s="19"/>
      <c r="D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8.75" customHeight="1">
      <c r="A844" s="8"/>
      <c r="B844" s="19"/>
      <c r="C844" s="19"/>
      <c r="D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8.75" customHeight="1">
      <c r="A845" s="8"/>
      <c r="B845" s="19"/>
      <c r="C845" s="19"/>
      <c r="D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8.75" customHeight="1">
      <c r="A846" s="8"/>
      <c r="B846" s="19"/>
      <c r="C846" s="19"/>
      <c r="D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8.75" customHeight="1">
      <c r="A847" s="8"/>
      <c r="B847" s="19"/>
      <c r="C847" s="19"/>
      <c r="D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8.75" customHeight="1">
      <c r="A848" s="8"/>
      <c r="B848" s="19"/>
      <c r="C848" s="19"/>
      <c r="D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8.75" customHeight="1">
      <c r="A849" s="8"/>
      <c r="B849" s="19"/>
      <c r="C849" s="19"/>
      <c r="D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8.75" customHeight="1">
      <c r="A850" s="8"/>
      <c r="B850" s="19"/>
      <c r="C850" s="19"/>
      <c r="D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8.75" customHeight="1">
      <c r="A851" s="8"/>
      <c r="B851" s="19"/>
      <c r="C851" s="19"/>
      <c r="D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8.75" customHeight="1">
      <c r="A852" s="8"/>
      <c r="B852" s="19"/>
      <c r="C852" s="19"/>
      <c r="D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8.75" customHeight="1">
      <c r="A853" s="8"/>
      <c r="B853" s="19"/>
      <c r="C853" s="19"/>
      <c r="D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8.75" customHeight="1">
      <c r="A854" s="8"/>
      <c r="B854" s="19"/>
      <c r="C854" s="19"/>
      <c r="D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8.75" customHeight="1">
      <c r="A855" s="8"/>
      <c r="B855" s="19"/>
      <c r="C855" s="19"/>
      <c r="D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8.75" customHeight="1">
      <c r="A856" s="8"/>
      <c r="B856" s="19"/>
      <c r="C856" s="19"/>
      <c r="D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8.75" customHeight="1">
      <c r="A857" s="8"/>
      <c r="B857" s="19"/>
      <c r="C857" s="19"/>
      <c r="D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8.75" customHeight="1">
      <c r="A858" s="8"/>
      <c r="B858" s="19"/>
      <c r="C858" s="19"/>
      <c r="D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8.75" customHeight="1">
      <c r="A859" s="8"/>
      <c r="B859" s="19"/>
      <c r="C859" s="19"/>
      <c r="D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8.75" customHeight="1">
      <c r="A860" s="8"/>
      <c r="B860" s="19"/>
      <c r="C860" s="19"/>
      <c r="D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8.75" customHeight="1">
      <c r="A861" s="8"/>
      <c r="B861" s="19"/>
      <c r="C861" s="19"/>
      <c r="D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8.75" customHeight="1">
      <c r="A862" s="8"/>
      <c r="B862" s="19"/>
      <c r="C862" s="19"/>
      <c r="D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8.75" customHeight="1">
      <c r="A863" s="8"/>
      <c r="B863" s="19"/>
      <c r="C863" s="19"/>
      <c r="D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8.75" customHeight="1">
      <c r="A864" s="8"/>
      <c r="B864" s="19"/>
      <c r="C864" s="19"/>
      <c r="D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8.75" customHeight="1">
      <c r="A865" s="8"/>
      <c r="B865" s="19"/>
      <c r="C865" s="19"/>
      <c r="D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8.75" customHeight="1">
      <c r="A866" s="8"/>
      <c r="B866" s="19"/>
      <c r="C866" s="19"/>
      <c r="D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8.75" customHeight="1">
      <c r="A867" s="8"/>
      <c r="B867" s="19"/>
      <c r="C867" s="19"/>
      <c r="D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8.75" customHeight="1">
      <c r="A868" s="8"/>
      <c r="B868" s="19"/>
      <c r="C868" s="19"/>
      <c r="D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8.75" customHeight="1">
      <c r="A869" s="8"/>
      <c r="B869" s="19"/>
      <c r="C869" s="19"/>
      <c r="D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8.75" customHeight="1">
      <c r="A870" s="8"/>
      <c r="B870" s="19"/>
      <c r="C870" s="19"/>
      <c r="D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8.75" customHeight="1">
      <c r="A871" s="8"/>
      <c r="B871" s="19"/>
      <c r="C871" s="19"/>
      <c r="D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8.75" customHeight="1">
      <c r="A872" s="8"/>
      <c r="B872" s="19"/>
      <c r="C872" s="19"/>
      <c r="D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8.75" customHeight="1">
      <c r="A873" s="8"/>
      <c r="B873" s="19"/>
      <c r="C873" s="19"/>
      <c r="D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8.75" customHeight="1">
      <c r="A874" s="8"/>
      <c r="B874" s="19"/>
      <c r="C874" s="19"/>
      <c r="D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8.75" customHeight="1">
      <c r="A875" s="8"/>
      <c r="B875" s="19"/>
      <c r="C875" s="19"/>
      <c r="D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8.75" customHeight="1">
      <c r="A876" s="8"/>
      <c r="B876" s="19"/>
      <c r="C876" s="19"/>
      <c r="D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8.75" customHeight="1">
      <c r="A877" s="8"/>
      <c r="B877" s="19"/>
      <c r="C877" s="19"/>
      <c r="D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8.75" customHeight="1">
      <c r="A878" s="8"/>
      <c r="B878" s="19"/>
      <c r="C878" s="19"/>
      <c r="D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8.75" customHeight="1">
      <c r="A879" s="8"/>
      <c r="B879" s="19"/>
      <c r="C879" s="19"/>
      <c r="D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8.75" customHeight="1">
      <c r="A880" s="8"/>
      <c r="B880" s="19"/>
      <c r="C880" s="19"/>
      <c r="D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8.75" customHeight="1">
      <c r="A881" s="8"/>
      <c r="B881" s="19"/>
      <c r="C881" s="19"/>
      <c r="D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8.75" customHeight="1">
      <c r="A882" s="8"/>
      <c r="B882" s="19"/>
      <c r="C882" s="19"/>
      <c r="D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8.75" customHeight="1">
      <c r="A883" s="8"/>
      <c r="B883" s="19"/>
      <c r="C883" s="19"/>
      <c r="D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8.75" customHeight="1">
      <c r="A884" s="8"/>
      <c r="B884" s="19"/>
      <c r="C884" s="19"/>
      <c r="D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8.75" customHeight="1">
      <c r="A885" s="8"/>
      <c r="B885" s="19"/>
      <c r="C885" s="19"/>
      <c r="D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8.75" customHeight="1">
      <c r="A886" s="8"/>
      <c r="B886" s="19"/>
      <c r="C886" s="19"/>
      <c r="D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8.75" customHeight="1">
      <c r="A887" s="8"/>
      <c r="B887" s="19"/>
      <c r="C887" s="19"/>
      <c r="D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8.75" customHeight="1">
      <c r="A888" s="8"/>
      <c r="B888" s="19"/>
      <c r="C888" s="19"/>
      <c r="D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8.75" customHeight="1">
      <c r="A889" s="8"/>
      <c r="B889" s="19"/>
      <c r="C889" s="19"/>
      <c r="D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8.75" customHeight="1">
      <c r="A890" s="8"/>
      <c r="B890" s="19"/>
      <c r="C890" s="19"/>
      <c r="D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8.75" customHeight="1">
      <c r="A891" s="8"/>
      <c r="B891" s="19"/>
      <c r="C891" s="19"/>
      <c r="D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8.75" customHeight="1">
      <c r="A892" s="8"/>
      <c r="B892" s="19"/>
      <c r="C892" s="19"/>
      <c r="D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8.75" customHeight="1">
      <c r="A893" s="8"/>
      <c r="B893" s="19"/>
      <c r="C893" s="19"/>
      <c r="D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8.75" customHeight="1">
      <c r="A894" s="8"/>
      <c r="B894" s="19"/>
      <c r="C894" s="19"/>
      <c r="D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8.75" customHeight="1">
      <c r="A895" s="8"/>
      <c r="B895" s="19"/>
      <c r="C895" s="19"/>
      <c r="D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8.75" customHeight="1">
      <c r="A896" s="8"/>
      <c r="B896" s="19"/>
      <c r="C896" s="19"/>
      <c r="D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8.75" customHeight="1">
      <c r="A897" s="8"/>
      <c r="B897" s="19"/>
      <c r="C897" s="19"/>
      <c r="D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8.75" customHeight="1">
      <c r="A898" s="8"/>
      <c r="B898" s="19"/>
      <c r="C898" s="19"/>
      <c r="D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8.75" customHeight="1">
      <c r="A899" s="8"/>
      <c r="B899" s="19"/>
      <c r="C899" s="19"/>
      <c r="D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8.75" customHeight="1">
      <c r="A900" s="8"/>
      <c r="B900" s="19"/>
      <c r="C900" s="19"/>
      <c r="D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8.75" customHeight="1">
      <c r="A901" s="8"/>
      <c r="B901" s="19"/>
      <c r="C901" s="19"/>
      <c r="D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8.75" customHeight="1">
      <c r="A902" s="8"/>
      <c r="B902" s="19"/>
      <c r="C902" s="19"/>
      <c r="D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8.75" customHeight="1">
      <c r="A903" s="8"/>
      <c r="B903" s="19"/>
      <c r="C903" s="19"/>
      <c r="D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8.75" customHeight="1">
      <c r="A904" s="8"/>
      <c r="B904" s="19"/>
      <c r="C904" s="19"/>
      <c r="D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8.75" customHeight="1">
      <c r="A905" s="8"/>
      <c r="B905" s="19"/>
      <c r="C905" s="19"/>
      <c r="D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8.75" customHeight="1">
      <c r="A906" s="8"/>
      <c r="B906" s="19"/>
      <c r="C906" s="19"/>
      <c r="D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8.75" customHeight="1">
      <c r="A907" s="8"/>
      <c r="B907" s="19"/>
      <c r="C907" s="19"/>
      <c r="D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8.75" customHeight="1">
      <c r="A908" s="8"/>
      <c r="B908" s="19"/>
      <c r="C908" s="19"/>
      <c r="D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8.75" customHeight="1">
      <c r="A909" s="8"/>
      <c r="B909" s="19"/>
      <c r="C909" s="19"/>
      <c r="D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8.75" customHeight="1">
      <c r="A910" s="8"/>
      <c r="B910" s="19"/>
      <c r="C910" s="19"/>
      <c r="D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8.75" customHeight="1">
      <c r="A911" s="8"/>
      <c r="B911" s="19"/>
      <c r="C911" s="19"/>
      <c r="D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8.75" customHeight="1">
      <c r="A912" s="8"/>
      <c r="B912" s="19"/>
      <c r="C912" s="19"/>
      <c r="D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8.75" customHeight="1">
      <c r="A913" s="8"/>
      <c r="B913" s="19"/>
      <c r="C913" s="19"/>
      <c r="D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8.75" customHeight="1">
      <c r="A914" s="8"/>
      <c r="B914" s="19"/>
      <c r="C914" s="19"/>
      <c r="D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8.75" customHeight="1">
      <c r="A915" s="8"/>
      <c r="B915" s="19"/>
      <c r="C915" s="19"/>
      <c r="D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8.75" customHeight="1">
      <c r="A916" s="8"/>
      <c r="B916" s="19"/>
      <c r="C916" s="19"/>
      <c r="D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8.75" customHeight="1">
      <c r="A917" s="8"/>
      <c r="B917" s="19"/>
      <c r="C917" s="19"/>
      <c r="D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8.75" customHeight="1">
      <c r="A918" s="8"/>
      <c r="B918" s="19"/>
      <c r="C918" s="19"/>
      <c r="D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8.75" customHeight="1">
      <c r="A919" s="8"/>
      <c r="B919" s="19"/>
      <c r="C919" s="19"/>
      <c r="D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8.75" customHeight="1">
      <c r="A920" s="8"/>
      <c r="B920" s="19"/>
      <c r="C920" s="19"/>
      <c r="D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8.75" customHeight="1">
      <c r="A921" s="8"/>
      <c r="B921" s="19"/>
      <c r="C921" s="19"/>
      <c r="D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8.75" customHeight="1">
      <c r="A922" s="8"/>
      <c r="B922" s="19"/>
      <c r="C922" s="19"/>
      <c r="D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8.75" customHeight="1">
      <c r="A923" s="8"/>
      <c r="B923" s="19"/>
      <c r="C923" s="19"/>
      <c r="D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8.75" customHeight="1">
      <c r="A924" s="8"/>
      <c r="B924" s="19"/>
      <c r="C924" s="19"/>
      <c r="D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8.75" customHeight="1">
      <c r="A925" s="8"/>
      <c r="B925" s="19"/>
      <c r="C925" s="19"/>
      <c r="D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8.75" customHeight="1">
      <c r="A926" s="8"/>
      <c r="B926" s="19"/>
      <c r="C926" s="19"/>
      <c r="D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8.75" customHeight="1">
      <c r="A927" s="8"/>
      <c r="B927" s="19"/>
      <c r="C927" s="19"/>
      <c r="D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8.75" customHeight="1">
      <c r="A928" s="8"/>
      <c r="B928" s="19"/>
      <c r="C928" s="19"/>
      <c r="D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8.75" customHeight="1">
      <c r="A929" s="8"/>
      <c r="B929" s="19"/>
      <c r="C929" s="19"/>
      <c r="D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8.75" customHeight="1">
      <c r="A930" s="8"/>
      <c r="B930" s="19"/>
      <c r="C930" s="19"/>
      <c r="D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8.75" customHeight="1">
      <c r="A931" s="8"/>
      <c r="B931" s="19"/>
      <c r="C931" s="19"/>
      <c r="D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8.75" customHeight="1">
      <c r="A932" s="8"/>
      <c r="B932" s="19"/>
      <c r="C932" s="19"/>
      <c r="D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8.75" customHeight="1">
      <c r="A933" s="8"/>
      <c r="B933" s="19"/>
      <c r="C933" s="19"/>
      <c r="D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8.75" customHeight="1">
      <c r="A934" s="8"/>
      <c r="B934" s="19"/>
      <c r="C934" s="19"/>
      <c r="D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8.75" customHeight="1">
      <c r="A935" s="8"/>
      <c r="B935" s="19"/>
      <c r="C935" s="19"/>
      <c r="D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8.75" customHeight="1">
      <c r="A936" s="8"/>
      <c r="B936" s="19"/>
      <c r="C936" s="19"/>
      <c r="D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8.75" customHeight="1">
      <c r="A937" s="8"/>
      <c r="B937" s="19"/>
      <c r="C937" s="19"/>
      <c r="D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8.75" customHeight="1">
      <c r="A938" s="8"/>
      <c r="B938" s="19"/>
      <c r="C938" s="19"/>
      <c r="D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8.75" customHeight="1">
      <c r="A939" s="8"/>
      <c r="B939" s="19"/>
      <c r="C939" s="19"/>
      <c r="D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8.75" customHeight="1">
      <c r="A940" s="8"/>
      <c r="B940" s="19"/>
      <c r="C940" s="19"/>
      <c r="D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8.75" customHeight="1">
      <c r="A941" s="8"/>
      <c r="B941" s="19"/>
      <c r="C941" s="19"/>
      <c r="D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8.75" customHeight="1">
      <c r="A942" s="8"/>
      <c r="B942" s="19"/>
      <c r="C942" s="19"/>
      <c r="D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8.75" customHeight="1">
      <c r="A943" s="8"/>
      <c r="B943" s="19"/>
      <c r="C943" s="19"/>
      <c r="D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8.75" customHeight="1">
      <c r="A944" s="8"/>
      <c r="B944" s="19"/>
      <c r="C944" s="19"/>
      <c r="D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8.75" customHeight="1">
      <c r="A945" s="8"/>
      <c r="B945" s="19"/>
      <c r="C945" s="19"/>
      <c r="D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8.75" customHeight="1">
      <c r="A946" s="8"/>
      <c r="B946" s="19"/>
      <c r="C946" s="19"/>
      <c r="D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8.75" customHeight="1">
      <c r="A947" s="8"/>
      <c r="B947" s="19"/>
      <c r="C947" s="19"/>
      <c r="D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8.75" customHeight="1">
      <c r="A948" s="8"/>
      <c r="B948" s="19"/>
      <c r="C948" s="19"/>
      <c r="D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8.75" customHeight="1">
      <c r="A949" s="8"/>
      <c r="B949" s="19"/>
      <c r="C949" s="19"/>
      <c r="D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8.75" customHeight="1">
      <c r="A950" s="8"/>
      <c r="B950" s="19"/>
      <c r="C950" s="19"/>
      <c r="D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8.75" customHeight="1">
      <c r="A951" s="8"/>
      <c r="B951" s="19"/>
      <c r="C951" s="19"/>
      <c r="D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8.75" customHeight="1">
      <c r="A952" s="8"/>
      <c r="B952" s="19"/>
      <c r="C952" s="19"/>
      <c r="D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8.75" customHeight="1">
      <c r="A953" s="8"/>
      <c r="B953" s="19"/>
      <c r="C953" s="19"/>
      <c r="D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8.75" customHeight="1">
      <c r="A954" s="8"/>
      <c r="B954" s="19"/>
      <c r="C954" s="19"/>
      <c r="D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8.75" customHeight="1">
      <c r="A955" s="8"/>
      <c r="B955" s="19"/>
      <c r="C955" s="19"/>
      <c r="D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8.75" customHeight="1">
      <c r="A956" s="8"/>
      <c r="B956" s="19"/>
      <c r="C956" s="19"/>
      <c r="D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8.75" customHeight="1">
      <c r="A957" s="8"/>
      <c r="B957" s="19"/>
      <c r="C957" s="19"/>
      <c r="D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8.75" customHeight="1">
      <c r="A958" s="8"/>
      <c r="B958" s="19"/>
      <c r="C958" s="19"/>
      <c r="D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8.75" customHeight="1">
      <c r="A959" s="8"/>
      <c r="B959" s="19"/>
      <c r="C959" s="19"/>
      <c r="D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8.75" customHeight="1">
      <c r="A960" s="8"/>
      <c r="B960" s="19"/>
      <c r="C960" s="19"/>
      <c r="D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8.75" customHeight="1">
      <c r="A961" s="8"/>
      <c r="B961" s="19"/>
      <c r="C961" s="19"/>
      <c r="D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8.75" customHeight="1">
      <c r="A962" s="8"/>
      <c r="B962" s="19"/>
      <c r="C962" s="19"/>
      <c r="D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8.75" customHeight="1">
      <c r="A963" s="8"/>
      <c r="B963" s="19"/>
      <c r="C963" s="19"/>
      <c r="D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8.75" customHeight="1">
      <c r="A964" s="8"/>
      <c r="B964" s="19"/>
      <c r="C964" s="19"/>
      <c r="D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8.75" customHeight="1">
      <c r="A965" s="8"/>
      <c r="B965" s="19"/>
      <c r="C965" s="19"/>
      <c r="D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8.75" customHeight="1">
      <c r="A966" s="8"/>
      <c r="B966" s="19"/>
      <c r="C966" s="19"/>
      <c r="D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8.75" customHeight="1">
      <c r="A967" s="8"/>
      <c r="B967" s="19"/>
      <c r="C967" s="19"/>
      <c r="D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8.75" customHeight="1">
      <c r="A968" s="8"/>
      <c r="B968" s="19"/>
      <c r="C968" s="19"/>
      <c r="D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8.75" customHeight="1">
      <c r="A969" s="8"/>
      <c r="B969" s="19"/>
      <c r="C969" s="19"/>
      <c r="D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8.75" customHeight="1">
      <c r="A970" s="8"/>
      <c r="B970" s="19"/>
      <c r="C970" s="19"/>
      <c r="D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8.75" customHeight="1">
      <c r="A971" s="8"/>
      <c r="B971" s="19"/>
      <c r="C971" s="19"/>
      <c r="D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8.75" customHeight="1">
      <c r="A972" s="8"/>
      <c r="B972" s="19"/>
      <c r="C972" s="19"/>
      <c r="D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8.75" customHeight="1">
      <c r="A973" s="8"/>
      <c r="B973" s="19"/>
      <c r="C973" s="19"/>
      <c r="D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8.75" customHeight="1">
      <c r="A974" s="8"/>
      <c r="B974" s="19"/>
      <c r="C974" s="19"/>
      <c r="D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8.75" customHeight="1">
      <c r="A975" s="8"/>
      <c r="B975" s="19"/>
      <c r="C975" s="19"/>
      <c r="D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8.75" customHeight="1">
      <c r="A976" s="8"/>
      <c r="B976" s="19"/>
      <c r="C976" s="19"/>
      <c r="D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8.75" customHeight="1">
      <c r="A977" s="8"/>
      <c r="B977" s="19"/>
      <c r="C977" s="19"/>
      <c r="D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8.75" customHeight="1">
      <c r="A978" s="8"/>
      <c r="B978" s="19"/>
      <c r="C978" s="19"/>
      <c r="D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8.75" customHeight="1">
      <c r="A979" s="8"/>
      <c r="B979" s="19"/>
      <c r="C979" s="19"/>
      <c r="D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8.75" customHeight="1">
      <c r="A980" s="8"/>
      <c r="B980" s="19"/>
      <c r="C980" s="19"/>
      <c r="D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8.75" customHeight="1">
      <c r="A981" s="8"/>
      <c r="B981" s="19"/>
      <c r="C981" s="19"/>
      <c r="D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8.75" customHeight="1">
      <c r="A982" s="8"/>
      <c r="B982" s="19"/>
      <c r="C982" s="19"/>
      <c r="D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8.75" customHeight="1">
      <c r="A983" s="8"/>
      <c r="B983" s="19"/>
      <c r="C983" s="19"/>
      <c r="D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8.75" customHeight="1">
      <c r="A984" s="8"/>
      <c r="B984" s="19"/>
      <c r="C984" s="19"/>
      <c r="D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8.75" customHeight="1">
      <c r="A985" s="8"/>
      <c r="B985" s="19"/>
      <c r="C985" s="19"/>
      <c r="D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8.75" customHeight="1">
      <c r="A986" s="8"/>
      <c r="B986" s="19"/>
      <c r="C986" s="19"/>
      <c r="D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8.75" customHeight="1">
      <c r="A987" s="8"/>
      <c r="B987" s="19"/>
      <c r="C987" s="19"/>
      <c r="D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8.75" customHeight="1">
      <c r="A988" s="8"/>
      <c r="B988" s="19"/>
      <c r="C988" s="19"/>
      <c r="D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8.75" customHeight="1">
      <c r="A989" s="8"/>
      <c r="B989" s="19"/>
      <c r="C989" s="19"/>
      <c r="D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8.75" customHeight="1">
      <c r="A990" s="8"/>
      <c r="B990" s="19"/>
      <c r="C990" s="19"/>
      <c r="D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8.75" customHeight="1">
      <c r="A991" s="8"/>
      <c r="B991" s="19"/>
      <c r="C991" s="19"/>
      <c r="D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8.75" customHeight="1">
      <c r="A992" s="8"/>
      <c r="B992" s="19"/>
      <c r="C992" s="19"/>
      <c r="D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8.75" customHeight="1">
      <c r="A993" s="8"/>
      <c r="B993" s="19"/>
      <c r="C993" s="19"/>
      <c r="D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8.75" customHeight="1">
      <c r="A994" s="8"/>
      <c r="B994" s="19"/>
      <c r="C994" s="19"/>
      <c r="D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8.75" customHeight="1">
      <c r="A995" s="8"/>
      <c r="B995" s="19"/>
      <c r="C995" s="19"/>
      <c r="D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8.75" customHeight="1">
      <c r="A996" s="8"/>
      <c r="B996" s="19"/>
      <c r="C996" s="19"/>
      <c r="D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8.75" customHeight="1">
      <c r="A997" s="8"/>
      <c r="B997" s="19"/>
      <c r="C997" s="19"/>
      <c r="D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8.75" customHeight="1">
      <c r="A998" s="8"/>
      <c r="B998" s="19"/>
      <c r="C998" s="19"/>
      <c r="D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STAR</vt:lpstr>
      <vt:lpstr>sPHENIX</vt:lpstr>
      <vt:lpstr>CBM</vt:lpstr>
      <vt:lpstr>ALICE</vt:lpstr>
      <vt:lpstr>ALICE3</vt:lpstr>
      <vt:lpstr>JLab</vt:lpstr>
      <vt:lpstr>EIC</vt:lpstr>
      <vt:lpstr>Instrumentation</vt:lpstr>
      <vt:lpstr>Computing</vt:lpstr>
      <vt:lpstr>Template</vt:lpstr>
      <vt:lpstr>EIC-HF</vt:lpstr>
      <vt:lpstr>CE</vt:lpstr>
      <vt:lpstr>CE - Comp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Arrington, John</dc:creator>
  <cp:lastModifiedBy>Microsoft Office User</cp:lastModifiedBy>
  <dcterms:created xsi:type="dcterms:W3CDTF">2022-05-26T20:39:42Z</dcterms:created>
  <dcterms:modified xsi:type="dcterms:W3CDTF">2022-06-24T16:50:12Z</dcterms:modified>
</cp:coreProperties>
</file>