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견적서" sheetId="1" r:id="rId1"/>
    <sheet name="회사기본정보" sheetId="7" r:id="rId2"/>
    <sheet name="자재관리" sheetId="4" r:id="rId3"/>
    <sheet name="견적서항목" sheetId="9" r:id="rId4"/>
  </sheets>
  <definedNames>
    <definedName name="_36mm">자재관리!$D$8:$D$42</definedName>
    <definedName name="_xlnm._FilterDatabase" localSheetId="2" hidden="1">자재관리!$B$6:$N$36</definedName>
    <definedName name="FCV_전선" localSheetId="2">자재관리!$D$12</definedName>
    <definedName name="FCV_전선">견적서항목!$D$3:$D$15</definedName>
    <definedName name="FCV전선">견적서항목!$D$3:$D$15</definedName>
    <definedName name="GV전선" localSheetId="2">자재관리!$D$13</definedName>
    <definedName name="GV전선">견적서항목!$E$3:$E$15</definedName>
    <definedName name="_xlnm.Print_Area" localSheetId="0">견적서!$A$1:$G$48</definedName>
    <definedName name="경비" localSheetId="2">자재관리!$D$42</definedName>
    <definedName name="경비">견적서항목!$V$3:$V$15</definedName>
    <definedName name="기타자재" localSheetId="2">자재관리!$D$41</definedName>
    <definedName name="기타자재">견적서항목!$U$3:$U$15</definedName>
    <definedName name="노무비" localSheetId="2">자재관리!$D$36</definedName>
    <definedName name="노무비">견적서항목!$W$3:$W$15</definedName>
    <definedName name="노출콘센트" localSheetId="2">자재관리!$D$14</definedName>
    <definedName name="노출콘센트">견적서항목!$F$3:$F$15</definedName>
    <definedName name="누전차단기" localSheetId="2">자재관리!$D$17</definedName>
    <definedName name="누전차단기">견적서항목!$G$3:$G$15</definedName>
    <definedName name="누전콘센트" localSheetId="2">자재관리!$D$18</definedName>
    <definedName name="누전콘센트">견적서항목!$H$3:$H$15</definedName>
    <definedName name="등기구" localSheetId="2">자재관리!$D$19</definedName>
    <definedName name="등기구">견적서항목!$I$3:$I$15</definedName>
    <definedName name="램프" localSheetId="2">자재관리!$D$20</definedName>
    <definedName name="램프">견적서항목!$J$3:$J$15</definedName>
    <definedName name="매입스위치" localSheetId="2">자재관리!$D$21</definedName>
    <definedName name="매입스위치">견적서항목!$K$3:$K$15</definedName>
    <definedName name="매입콘센트" localSheetId="2">자재관리!$D$22</definedName>
    <definedName name="매입콘센트">견적서항목!$L$3:$L$15</definedName>
    <definedName name="메달램프" localSheetId="2">자재관리!$D$23</definedName>
    <definedName name="메달램프">견적서항목!$M$3:$M$15</definedName>
    <definedName name="메인분전반" localSheetId="2">자재관리!$D$39</definedName>
    <definedName name="메인분전반">견적서항목!$B$3:$B$15</definedName>
    <definedName name="메탈안정기" localSheetId="2">자재관리!$D$24</definedName>
    <definedName name="메탈안정기">견적서항목!$N$3:$N$15</definedName>
    <definedName name="방수후렉시볼" localSheetId="2">자재관리!$D$26</definedName>
    <definedName name="방수후렉시볼">견적서항목!$O$3:$O$15</definedName>
    <definedName name="배선차단기" localSheetId="2">자재관리!$D$28</definedName>
    <definedName name="배선차단기">견적서항목!$P$3:$P$15</definedName>
    <definedName name="벌브램프" localSheetId="2">자재관리!$D$29</definedName>
    <definedName name="벌브램프">견적서항목!$Q$3:$Q$15</definedName>
    <definedName name="분전반_각동" localSheetId="2">자재관리!$D$40</definedName>
    <definedName name="분전반_각동">견적서항목!$C$3:$C$15</definedName>
    <definedName name="올리브유백" localSheetId="2">자재관리!$D$30</definedName>
    <definedName name="올리브유백">견적서항목!$R$3:$R$15</definedName>
    <definedName name="접지부스바" localSheetId="2">자재관리!$D$31</definedName>
    <definedName name="접지부스바">견적서항목!$S$3:$S$15</definedName>
    <definedName name="콘넥타">자재관리!$D$8:$D$42</definedName>
    <definedName name="콘넥터" localSheetId="2">자재관리!$D$32</definedName>
    <definedName name="콘넥터">견적서항목!$A$3:$A$15</definedName>
    <definedName name="하이박스" localSheetId="2">자재관리!$D$35</definedName>
    <definedName name="하이박스">견적서항목!$T$3:$T$15</definedName>
  </definedNames>
  <calcPr calcId="125725"/>
</workbook>
</file>

<file path=xl/calcChain.xml><?xml version="1.0" encoding="utf-8"?>
<calcChain xmlns="http://schemas.openxmlformats.org/spreadsheetml/2006/main">
  <c r="E16" i="1"/>
  <c r="F16" s="1"/>
  <c r="C16"/>
  <c r="E27"/>
  <c r="F27" s="1"/>
  <c r="C27"/>
  <c r="E26"/>
  <c r="F26" s="1"/>
  <c r="A37" i="4"/>
  <c r="A38"/>
  <c r="E17" i="1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C25"/>
  <c r="C24"/>
  <c r="C23"/>
  <c r="C22"/>
  <c r="C21"/>
  <c r="C20"/>
  <c r="C19"/>
  <c r="C18"/>
  <c r="A8" i="4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C26" i="1" s="1"/>
  <c r="A39" i="4"/>
  <c r="A40"/>
  <c r="A41"/>
  <c r="A42"/>
  <c r="A43"/>
  <c r="A44"/>
  <c r="A45"/>
  <c r="A46"/>
  <c r="A47"/>
  <c r="A48"/>
  <c r="A49"/>
  <c r="A50"/>
  <c r="A7"/>
  <c r="F11" i="1"/>
  <c r="F10"/>
  <c r="F9"/>
  <c r="F8"/>
  <c r="F7"/>
  <c r="F6"/>
  <c r="C17" l="1"/>
  <c r="F41" l="1"/>
  <c r="D12" s="1"/>
  <c r="K9" l="1"/>
  <c r="K10" s="1"/>
  <c r="K11" s="1"/>
</calcChain>
</file>

<file path=xl/sharedStrings.xml><?xml version="1.0" encoding="utf-8"?>
<sst xmlns="http://schemas.openxmlformats.org/spreadsheetml/2006/main" count="257" uniqueCount="183">
  <si>
    <t>규격</t>
    <phoneticPr fontId="2" type="noConversion"/>
  </si>
  <si>
    <t>비고</t>
    <phoneticPr fontId="2" type="noConversion"/>
  </si>
  <si>
    <t>단위</t>
    <phoneticPr fontId="2" type="noConversion"/>
  </si>
  <si>
    <t>수량</t>
    <phoneticPr fontId="2" type="noConversion"/>
  </si>
  <si>
    <t>비고</t>
    <phoneticPr fontId="2" type="noConversion"/>
  </si>
  <si>
    <t>상호</t>
    <phoneticPr fontId="2" type="noConversion"/>
  </si>
  <si>
    <t>사업자등록번호</t>
    <phoneticPr fontId="2" type="noConversion"/>
  </si>
  <si>
    <t>성명</t>
    <phoneticPr fontId="2" type="noConversion"/>
  </si>
  <si>
    <t>주소</t>
    <phoneticPr fontId="2" type="noConversion"/>
  </si>
  <si>
    <t>공
급
자</t>
    <phoneticPr fontId="2" type="noConversion"/>
  </si>
  <si>
    <t>업태 및 종목</t>
    <phoneticPr fontId="2" type="noConversion"/>
  </si>
  <si>
    <t>연락처</t>
    <phoneticPr fontId="2" type="noConversion"/>
  </si>
  <si>
    <t xml:space="preserve">                                   귀하 </t>
    <phoneticPr fontId="2" type="noConversion"/>
  </si>
  <si>
    <t>공급단가</t>
    <phoneticPr fontId="2" type="noConversion"/>
  </si>
  <si>
    <t>품명</t>
    <phoneticPr fontId="2" type="noConversion"/>
  </si>
  <si>
    <t>m</t>
    <phoneticPr fontId="2" type="noConversion"/>
  </si>
  <si>
    <t>노무비</t>
    <phoneticPr fontId="2" type="noConversion"/>
  </si>
  <si>
    <t>경비</t>
    <phoneticPr fontId="2" type="noConversion"/>
  </si>
  <si>
    <t>개</t>
    <phoneticPr fontId="2" type="noConversion"/>
  </si>
  <si>
    <t>공급가액</t>
    <phoneticPr fontId="2" type="noConversion"/>
  </si>
  <si>
    <t>견적금액(부가세포함)</t>
    <phoneticPr fontId="2" type="noConversion"/>
  </si>
  <si>
    <t>세액</t>
    <phoneticPr fontId="2" type="noConversion"/>
  </si>
  <si>
    <t>합계금액</t>
    <phoneticPr fontId="2" type="noConversion"/>
  </si>
  <si>
    <t>부가세 별도</t>
    <phoneticPr fontId="2" type="noConversion"/>
  </si>
  <si>
    <t>공사명 : 오리농장 전기공사</t>
    <phoneticPr fontId="2" type="noConversion"/>
  </si>
  <si>
    <t>견적일 : 2021년   월    일</t>
    <phoneticPr fontId="2" type="noConversion"/>
  </si>
  <si>
    <t>공급가액합계</t>
    <phoneticPr fontId="2" type="noConversion"/>
  </si>
  <si>
    <t>* 본 견적의 유효기간은 15일입니다. 
* 주요공사
1. 기존라인 철거
2. 신규라인포설 및 분전반설치
3. 증설 별도(별도협의)</t>
    <phoneticPr fontId="2" type="noConversion"/>
  </si>
  <si>
    <t>주식회사 회사명</t>
    <phoneticPr fontId="2" type="noConversion"/>
  </si>
  <si>
    <t>견  적  서</t>
    <phoneticPr fontId="2" type="noConversion"/>
  </si>
  <si>
    <t xml:space="preserve">아래와 같이 견적합니다. </t>
    <phoneticPr fontId="2" type="noConversion"/>
  </si>
  <si>
    <t>회사기본정보</t>
    <phoneticPr fontId="2" type="noConversion"/>
  </si>
  <si>
    <t>회사명</t>
    <phoneticPr fontId="2" type="noConversion"/>
  </si>
  <si>
    <t>123-11-12345</t>
    <phoneticPr fontId="2" type="noConversion"/>
  </si>
  <si>
    <t>대표이사(성명)</t>
    <phoneticPr fontId="2" type="noConversion"/>
  </si>
  <si>
    <t>홍길동</t>
    <phoneticPr fontId="2" type="noConversion"/>
  </si>
  <si>
    <t>업태</t>
    <phoneticPr fontId="2" type="noConversion"/>
  </si>
  <si>
    <t>종목</t>
    <phoneticPr fontId="2" type="noConversion"/>
  </si>
  <si>
    <t>건설업</t>
    <phoneticPr fontId="2" type="noConversion"/>
  </si>
  <si>
    <t>전기</t>
    <phoneticPr fontId="2" type="noConversion"/>
  </si>
  <si>
    <t>02-1325-1231</t>
    <phoneticPr fontId="2" type="noConversion"/>
  </si>
  <si>
    <t>010-1234-1234</t>
    <phoneticPr fontId="2" type="noConversion"/>
  </si>
  <si>
    <t>휴대폰</t>
    <phoneticPr fontId="2" type="noConversion"/>
  </si>
  <si>
    <t>FAX</t>
    <phoneticPr fontId="2" type="noConversion"/>
  </si>
  <si>
    <t>서울 강남구 역삼동 1111</t>
    <phoneticPr fontId="2" type="noConversion"/>
  </si>
  <si>
    <t>070-1234-1234</t>
    <phoneticPr fontId="2" type="noConversion"/>
  </si>
  <si>
    <t>이메일</t>
    <phoneticPr fontId="2" type="noConversion"/>
  </si>
  <si>
    <t>jjana@naver.com</t>
    <phoneticPr fontId="2" type="noConversion"/>
  </si>
  <si>
    <t>거래처</t>
    <phoneticPr fontId="2" type="noConversion"/>
  </si>
  <si>
    <t>재료비</t>
    <phoneticPr fontId="2" type="noConversion"/>
  </si>
  <si>
    <t>자재관리</t>
    <phoneticPr fontId="2" type="noConversion"/>
  </si>
  <si>
    <t>매출공급단가</t>
    <phoneticPr fontId="2" type="noConversion"/>
  </si>
  <si>
    <t>매입공급단가</t>
    <phoneticPr fontId="2" type="noConversion"/>
  </si>
  <si>
    <t>공종</t>
    <phoneticPr fontId="2" type="noConversion"/>
  </si>
  <si>
    <t xml:space="preserve"> 콘넥타</t>
    <phoneticPr fontId="2" type="noConversion"/>
  </si>
  <si>
    <t>36mm</t>
    <phoneticPr fontId="2" type="noConversion"/>
  </si>
  <si>
    <t>10SQ X 4C</t>
    <phoneticPr fontId="2" type="noConversion"/>
  </si>
  <si>
    <t>4SQ X 4C</t>
    <phoneticPr fontId="2" type="noConversion"/>
  </si>
  <si>
    <t>2.5SQ X 3C</t>
    <phoneticPr fontId="2" type="noConversion"/>
  </si>
  <si>
    <t>6SQ X 3C</t>
    <phoneticPr fontId="2" type="noConversion"/>
  </si>
  <si>
    <t>4SQ X 3C</t>
    <phoneticPr fontId="2" type="noConversion"/>
  </si>
  <si>
    <t>GV전선</t>
    <phoneticPr fontId="2" type="noConversion"/>
  </si>
  <si>
    <t>2.5SQ</t>
    <phoneticPr fontId="2" type="noConversion"/>
  </si>
  <si>
    <t>노출콘센트</t>
    <phoneticPr fontId="2" type="noConversion"/>
  </si>
  <si>
    <t>2구</t>
    <phoneticPr fontId="2" type="noConversion"/>
  </si>
  <si>
    <t>누전차단기</t>
    <phoneticPr fontId="2" type="noConversion"/>
  </si>
  <si>
    <t>2P 20A</t>
    <phoneticPr fontId="2" type="noConversion"/>
  </si>
  <si>
    <t>2P 30A</t>
    <phoneticPr fontId="2" type="noConversion"/>
  </si>
  <si>
    <t>4P 30A</t>
    <phoneticPr fontId="2" type="noConversion"/>
  </si>
  <si>
    <t>누전콘센트</t>
    <phoneticPr fontId="2" type="noConversion"/>
  </si>
  <si>
    <t>20A</t>
    <phoneticPr fontId="2" type="noConversion"/>
  </si>
  <si>
    <t>등기구</t>
    <phoneticPr fontId="2" type="noConversion"/>
  </si>
  <si>
    <t>다움라이트 6인치 15W</t>
    <phoneticPr fontId="2" type="noConversion"/>
  </si>
  <si>
    <t>램프</t>
    <phoneticPr fontId="2" type="noConversion"/>
  </si>
  <si>
    <t>150w-T</t>
    <phoneticPr fontId="2" type="noConversion"/>
  </si>
  <si>
    <t>매입스위치</t>
    <phoneticPr fontId="2" type="noConversion"/>
  </si>
  <si>
    <t>2구 1로</t>
    <phoneticPr fontId="2" type="noConversion"/>
  </si>
  <si>
    <t>매입콘센트</t>
    <phoneticPr fontId="2" type="noConversion"/>
  </si>
  <si>
    <t>메달램프</t>
    <phoneticPr fontId="2" type="noConversion"/>
  </si>
  <si>
    <t>175W</t>
    <phoneticPr fontId="2" type="noConversion"/>
  </si>
  <si>
    <t>메탈안정기</t>
    <phoneticPr fontId="2" type="noConversion"/>
  </si>
  <si>
    <t>방수후렉시볼</t>
    <phoneticPr fontId="2" type="noConversion"/>
  </si>
  <si>
    <t>22mm</t>
    <phoneticPr fontId="2" type="noConversion"/>
  </si>
  <si>
    <t>배선차단기</t>
    <phoneticPr fontId="2" type="noConversion"/>
  </si>
  <si>
    <t>2P 40A</t>
    <phoneticPr fontId="2" type="noConversion"/>
  </si>
  <si>
    <t>4P 50A</t>
    <phoneticPr fontId="2" type="noConversion"/>
  </si>
  <si>
    <t>벌브램프</t>
    <phoneticPr fontId="2" type="noConversion"/>
  </si>
  <si>
    <t>15w</t>
    <phoneticPr fontId="2" type="noConversion"/>
  </si>
  <si>
    <t>올리브유백</t>
    <phoneticPr fontId="2" type="noConversion"/>
  </si>
  <si>
    <t>14인치</t>
    <phoneticPr fontId="2" type="noConversion"/>
  </si>
  <si>
    <t>접지부스바</t>
    <phoneticPr fontId="2" type="noConversion"/>
  </si>
  <si>
    <t>4회로</t>
    <phoneticPr fontId="2" type="noConversion"/>
  </si>
  <si>
    <t>콘넥터</t>
    <phoneticPr fontId="2" type="noConversion"/>
  </si>
  <si>
    <t>하이박스</t>
    <phoneticPr fontId="2" type="noConversion"/>
  </si>
  <si>
    <t>200x300x130</t>
    <phoneticPr fontId="2" type="noConversion"/>
  </si>
  <si>
    <t>200x150x130</t>
    <phoneticPr fontId="2" type="noConversion"/>
  </si>
  <si>
    <t>300x400x150</t>
    <phoneticPr fontId="2" type="noConversion"/>
  </si>
  <si>
    <t>노무비</t>
    <phoneticPr fontId="2" type="noConversion"/>
  </si>
  <si>
    <t xml:space="preserve">NO. </t>
    <phoneticPr fontId="2" type="noConversion"/>
  </si>
  <si>
    <t>메인분전반</t>
  </si>
  <si>
    <t>메인분전반</t>
    <phoneticPr fontId="2" type="noConversion"/>
  </si>
  <si>
    <t>콘넥터</t>
    <phoneticPr fontId="2" type="noConversion"/>
  </si>
  <si>
    <t>메인분전반</t>
    <phoneticPr fontId="2" type="noConversion"/>
  </si>
  <si>
    <t>FCV전선</t>
    <phoneticPr fontId="2" type="noConversion"/>
  </si>
  <si>
    <t>GV전선</t>
    <phoneticPr fontId="2" type="noConversion"/>
  </si>
  <si>
    <t>노출콘센트</t>
    <phoneticPr fontId="2" type="noConversion"/>
  </si>
  <si>
    <t>누전차단기</t>
    <phoneticPr fontId="2" type="noConversion"/>
  </si>
  <si>
    <t>누전콘센트</t>
    <phoneticPr fontId="2" type="noConversion"/>
  </si>
  <si>
    <t>등기구</t>
    <phoneticPr fontId="2" type="noConversion"/>
  </si>
  <si>
    <t>램프</t>
    <phoneticPr fontId="2" type="noConversion"/>
  </si>
  <si>
    <t>매입스위치</t>
    <phoneticPr fontId="2" type="noConversion"/>
  </si>
  <si>
    <t>매입콘센트</t>
    <phoneticPr fontId="2" type="noConversion"/>
  </si>
  <si>
    <t>메달램프</t>
    <phoneticPr fontId="2" type="noConversion"/>
  </si>
  <si>
    <t>메탈안정기</t>
    <phoneticPr fontId="2" type="noConversion"/>
  </si>
  <si>
    <t>방수후렉시볼</t>
    <phoneticPr fontId="2" type="noConversion"/>
  </si>
  <si>
    <t>배선차단기</t>
    <phoneticPr fontId="2" type="noConversion"/>
  </si>
  <si>
    <t>벌브램프</t>
    <phoneticPr fontId="2" type="noConversion"/>
  </si>
  <si>
    <t>올리브유백</t>
    <phoneticPr fontId="2" type="noConversion"/>
  </si>
  <si>
    <t>접지부스바</t>
    <phoneticPr fontId="2" type="noConversion"/>
  </si>
  <si>
    <t>하이박스</t>
    <phoneticPr fontId="2" type="noConversion"/>
  </si>
  <si>
    <t>노무비</t>
    <phoneticPr fontId="2" type="noConversion"/>
  </si>
  <si>
    <t>36mm</t>
    <phoneticPr fontId="2" type="noConversion"/>
  </si>
  <si>
    <t>10SQ X 4C</t>
    <phoneticPr fontId="2" type="noConversion"/>
  </si>
  <si>
    <t>2.5SQ</t>
    <phoneticPr fontId="2" type="noConversion"/>
  </si>
  <si>
    <t>2구</t>
    <phoneticPr fontId="2" type="noConversion"/>
  </si>
  <si>
    <t>2P 20A</t>
    <phoneticPr fontId="2" type="noConversion"/>
  </si>
  <si>
    <t>20A</t>
    <phoneticPr fontId="2" type="noConversion"/>
  </si>
  <si>
    <t>다움라이트 6인치 15W</t>
    <phoneticPr fontId="2" type="noConversion"/>
  </si>
  <si>
    <t>150w-T</t>
    <phoneticPr fontId="2" type="noConversion"/>
  </si>
  <si>
    <t>2구 1로</t>
    <phoneticPr fontId="2" type="noConversion"/>
  </si>
  <si>
    <t>175W</t>
    <phoneticPr fontId="2" type="noConversion"/>
  </si>
  <si>
    <t>22mm</t>
    <phoneticPr fontId="2" type="noConversion"/>
  </si>
  <si>
    <t>2P 40A</t>
    <phoneticPr fontId="2" type="noConversion"/>
  </si>
  <si>
    <t>15w</t>
    <phoneticPr fontId="2" type="noConversion"/>
  </si>
  <si>
    <t>14인치</t>
    <phoneticPr fontId="2" type="noConversion"/>
  </si>
  <si>
    <t>4회로</t>
    <phoneticPr fontId="2" type="noConversion"/>
  </si>
  <si>
    <t>200x300x130</t>
    <phoneticPr fontId="2" type="noConversion"/>
  </si>
  <si>
    <t>내선전공</t>
    <phoneticPr fontId="2" type="noConversion"/>
  </si>
  <si>
    <t>4SQ X 4C</t>
    <phoneticPr fontId="2" type="noConversion"/>
  </si>
  <si>
    <t>3구</t>
    <phoneticPr fontId="2" type="noConversion"/>
  </si>
  <si>
    <t>2P 30A</t>
    <phoneticPr fontId="2" type="noConversion"/>
  </si>
  <si>
    <t>4P 50A</t>
    <phoneticPr fontId="2" type="noConversion"/>
  </si>
  <si>
    <t>200x150x130</t>
    <phoneticPr fontId="2" type="noConversion"/>
  </si>
  <si>
    <t>비전공</t>
    <phoneticPr fontId="2" type="noConversion"/>
  </si>
  <si>
    <t>2.5SQ X 3C</t>
    <phoneticPr fontId="2" type="noConversion"/>
  </si>
  <si>
    <t>4P 30A</t>
    <phoneticPr fontId="2" type="noConversion"/>
  </si>
  <si>
    <t>300x400x150</t>
    <phoneticPr fontId="2" type="noConversion"/>
  </si>
  <si>
    <t>외선전공</t>
    <phoneticPr fontId="2" type="noConversion"/>
  </si>
  <si>
    <t>6SQ X 3C</t>
    <phoneticPr fontId="2" type="noConversion"/>
  </si>
  <si>
    <t>4SQ X 3C</t>
    <phoneticPr fontId="2" type="noConversion"/>
  </si>
  <si>
    <t>자체제작</t>
  </si>
  <si>
    <t>자체제작</t>
    <phoneticPr fontId="2" type="noConversion"/>
  </si>
  <si>
    <t>면</t>
    <phoneticPr fontId="2" type="noConversion"/>
  </si>
  <si>
    <t>자체제작</t>
    <phoneticPr fontId="2" type="noConversion"/>
  </si>
  <si>
    <t>기타자재</t>
    <phoneticPr fontId="2" type="noConversion"/>
  </si>
  <si>
    <t>4P 100A</t>
    <phoneticPr fontId="2" type="noConversion"/>
  </si>
  <si>
    <t>2.5SQ X 4C</t>
    <phoneticPr fontId="2" type="noConversion"/>
  </si>
  <si>
    <t>경비</t>
    <phoneticPr fontId="2" type="noConversion"/>
  </si>
  <si>
    <t>기타자재</t>
    <phoneticPr fontId="2" type="noConversion"/>
  </si>
  <si>
    <t>경비</t>
    <phoneticPr fontId="2" type="noConversion"/>
  </si>
  <si>
    <t>분전반_각동</t>
    <phoneticPr fontId="2" type="noConversion"/>
  </si>
  <si>
    <t>분전반_각동</t>
    <phoneticPr fontId="2" type="noConversion"/>
  </si>
  <si>
    <t>FCV전선</t>
  </si>
  <si>
    <t>식</t>
    <phoneticPr fontId="2" type="noConversion"/>
  </si>
  <si>
    <t>4SQ X 3C</t>
  </si>
  <si>
    <t>FCV전선</t>
    <phoneticPr fontId="2" type="noConversion"/>
  </si>
  <si>
    <t>2.5SQ X 3C</t>
  </si>
  <si>
    <t>누전차단기</t>
  </si>
  <si>
    <t>2P 30A</t>
  </si>
  <si>
    <t>누전콘센트</t>
  </si>
  <si>
    <t>20A</t>
  </si>
  <si>
    <t>방수후렉시볼</t>
  </si>
  <si>
    <t>36mm</t>
  </si>
  <si>
    <t>하이박스</t>
  </si>
  <si>
    <t>200x150x130</t>
  </si>
  <si>
    <t>GV전선</t>
  </si>
  <si>
    <t>2.5SQ</t>
  </si>
  <si>
    <t>매입스위치</t>
  </si>
  <si>
    <t>2구 1로</t>
    <phoneticPr fontId="2" type="noConversion"/>
  </si>
  <si>
    <t>노무비</t>
  </si>
  <si>
    <t>내선전공</t>
  </si>
  <si>
    <t>인</t>
    <phoneticPr fontId="2" type="noConversion"/>
  </si>
  <si>
    <t>외선전공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</si>
</sst>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10"/>
      <name val="Arial"/>
      <family val="2"/>
    </font>
    <font>
      <sz val="14"/>
      <color theme="1"/>
      <name val="나눔고딕"/>
      <family val="3"/>
      <charset val="129"/>
    </font>
    <font>
      <u/>
      <sz val="11"/>
      <color theme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0" tint="-0.24994659260841701"/>
      </right>
      <top style="thin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/>
      <bottom/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/>
      <diagonal/>
    </border>
    <border>
      <left style="thin">
        <color theme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double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 style="double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0" tint="-0.2499465926084170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23" xfId="1" applyFont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41" fontId="3" fillId="2" borderId="37" xfId="0" applyNumberFormat="1" applyFont="1" applyFill="1" applyBorder="1" applyAlignment="1">
      <alignment horizontal="center" vertical="center"/>
    </xf>
    <xf numFmtId="41" fontId="3" fillId="2" borderId="37" xfId="1" applyFont="1" applyFill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38" xfId="0" applyFont="1" applyBorder="1">
      <alignment vertical="center"/>
    </xf>
    <xf numFmtId="0" fontId="6" fillId="0" borderId="38" xfId="0" applyFont="1" applyBorder="1" applyAlignment="1">
      <alignment horizontal="center" vertical="center"/>
    </xf>
    <xf numFmtId="0" fontId="9" fillId="0" borderId="38" xfId="3" applyBorder="1" applyAlignment="1" applyProtection="1">
      <alignment horizontal="center" vertical="center"/>
    </xf>
    <xf numFmtId="0" fontId="6" fillId="0" borderId="8" xfId="0" applyFont="1" applyBorder="1" applyAlignment="1">
      <alignment vertical="center"/>
    </xf>
    <xf numFmtId="41" fontId="6" fillId="0" borderId="0" xfId="1" applyFont="1">
      <alignment vertical="center"/>
    </xf>
    <xf numFmtId="0" fontId="8" fillId="0" borderId="0" xfId="0" applyFont="1">
      <alignment vertical="center"/>
    </xf>
    <xf numFmtId="0" fontId="6" fillId="3" borderId="47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41" fontId="6" fillId="3" borderId="49" xfId="1" applyFont="1" applyFill="1" applyBorder="1" applyAlignment="1">
      <alignment horizontal="center" vertical="center"/>
    </xf>
    <xf numFmtId="41" fontId="6" fillId="3" borderId="47" xfId="1" applyFont="1" applyFill="1" applyBorder="1" applyAlignment="1">
      <alignment horizontal="center" vertical="center"/>
    </xf>
    <xf numFmtId="41" fontId="6" fillId="3" borderId="50" xfId="1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41" fontId="6" fillId="0" borderId="46" xfId="1" applyFont="1" applyBorder="1">
      <alignment vertical="center"/>
    </xf>
    <xf numFmtId="41" fontId="6" fillId="0" borderId="38" xfId="1" applyFont="1" applyBorder="1">
      <alignment vertical="center"/>
    </xf>
    <xf numFmtId="41" fontId="6" fillId="0" borderId="53" xfId="1" applyFont="1" applyBorder="1">
      <alignment vertical="center"/>
    </xf>
    <xf numFmtId="0" fontId="6" fillId="0" borderId="47" xfId="0" applyFont="1" applyBorder="1" applyAlignment="1">
      <alignment horizontal="center" vertical="center"/>
    </xf>
    <xf numFmtId="41" fontId="6" fillId="0" borderId="46" xfId="1" applyFont="1" applyBorder="1" applyAlignment="1">
      <alignment horizontal="center" vertical="center"/>
    </xf>
    <xf numFmtId="41" fontId="6" fillId="0" borderId="38" xfId="1" applyFont="1" applyBorder="1" applyAlignment="1">
      <alignment horizontal="center" vertical="center"/>
    </xf>
    <xf numFmtId="41" fontId="6" fillId="0" borderId="53" xfId="1" applyFont="1" applyBorder="1" applyAlignment="1">
      <alignment horizontal="center" vertical="center"/>
    </xf>
    <xf numFmtId="0" fontId="6" fillId="3" borderId="49" xfId="1" applyNumberFormat="1" applyFont="1" applyFill="1" applyBorder="1" applyAlignment="1">
      <alignment horizontal="center" vertical="center"/>
    </xf>
    <xf numFmtId="0" fontId="6" fillId="3" borderId="47" xfId="1" applyNumberFormat="1" applyFont="1" applyFill="1" applyBorder="1" applyAlignment="1">
      <alignment horizontal="center" vertical="center"/>
    </xf>
    <xf numFmtId="0" fontId="6" fillId="3" borderId="50" xfId="1" applyNumberFormat="1" applyFont="1" applyFill="1" applyBorder="1" applyAlignment="1">
      <alignment horizontal="center" vertical="center"/>
    </xf>
    <xf numFmtId="0" fontId="6" fillId="0" borderId="46" xfId="1" applyNumberFormat="1" applyFont="1" applyBorder="1">
      <alignment vertical="center"/>
    </xf>
    <xf numFmtId="0" fontId="6" fillId="0" borderId="38" xfId="1" applyNumberFormat="1" applyFont="1" applyBorder="1">
      <alignment vertical="center"/>
    </xf>
    <xf numFmtId="0" fontId="6" fillId="0" borderId="53" xfId="1" applyNumberFormat="1" applyFont="1" applyBorder="1">
      <alignment vertical="center"/>
    </xf>
    <xf numFmtId="0" fontId="6" fillId="3" borderId="38" xfId="0" applyFont="1" applyFill="1" applyBorder="1" applyAlignment="1">
      <alignment horizontal="center" vertical="center"/>
    </xf>
    <xf numFmtId="0" fontId="6" fillId="0" borderId="0" xfId="0" applyFont="1" applyAlignment="1">
      <alignment vertical="center" shrinkToFit="1"/>
    </xf>
    <xf numFmtId="41" fontId="6" fillId="3" borderId="51" xfId="1" applyFont="1" applyFill="1" applyBorder="1" applyAlignment="1">
      <alignment horizontal="center" vertical="center"/>
    </xf>
    <xf numFmtId="41" fontId="6" fillId="0" borderId="54" xfId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5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3" fillId="0" borderId="60" xfId="0" applyFont="1" applyBorder="1" applyAlignment="1">
      <alignment horizontal="left" vertical="center" wrapText="1"/>
    </xf>
    <xf numFmtId="0" fontId="3" fillId="0" borderId="61" xfId="0" applyFont="1" applyBorder="1" applyAlignment="1">
      <alignment horizontal="left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right" vertical="center"/>
    </xf>
    <xf numFmtId="0" fontId="5" fillId="0" borderId="32" xfId="0" applyFont="1" applyBorder="1" applyAlignment="1">
      <alignment horizontal="right" vertical="center"/>
    </xf>
    <xf numFmtId="0" fontId="5" fillId="0" borderId="35" xfId="0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3" xfId="1" applyNumberFormat="1" applyFont="1" applyFill="1" applyBorder="1" applyAlignment="1">
      <alignment horizontal="center" vertical="center"/>
    </xf>
    <xf numFmtId="0" fontId="6" fillId="3" borderId="44" xfId="1" applyNumberFormat="1" applyFont="1" applyFill="1" applyBorder="1" applyAlignment="1">
      <alignment horizontal="center" vertical="center"/>
    </xf>
    <xf numFmtId="0" fontId="6" fillId="3" borderId="45" xfId="1" applyNumberFormat="1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 3 2" xfId="2"/>
    <cellStyle name="하이퍼링크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jana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8"/>
  <sheetViews>
    <sheetView showGridLines="0" tabSelected="1" view="pageBreakPreview" zoomScaleNormal="100" zoomScaleSheetLayoutView="100" workbookViewId="0">
      <selection activeCell="J19" sqref="J19"/>
    </sheetView>
  </sheetViews>
  <sheetFormatPr defaultRowHeight="18" customHeight="1"/>
  <cols>
    <col min="1" max="1" width="21.125" style="1" customWidth="1"/>
    <col min="2" max="2" width="20" style="1" customWidth="1"/>
    <col min="3" max="4" width="7.375" style="1" customWidth="1"/>
    <col min="5" max="6" width="12.75" style="1" customWidth="1"/>
    <col min="7" max="7" width="10.25" style="1" customWidth="1"/>
    <col min="8" max="10" width="9" style="1"/>
    <col min="11" max="11" width="18.25" style="1" customWidth="1"/>
    <col min="12" max="16384" width="9" style="1"/>
  </cols>
  <sheetData>
    <row r="1" spans="1:11" ht="4.5" customHeight="1"/>
    <row r="2" spans="1:11" ht="18" customHeight="1">
      <c r="A2" s="25"/>
      <c r="B2" s="64" t="s">
        <v>29</v>
      </c>
      <c r="C2" s="64"/>
      <c r="D2" s="64"/>
      <c r="E2" s="64"/>
      <c r="F2" s="64"/>
      <c r="G2" s="26"/>
    </row>
    <row r="3" spans="1:11" ht="18" customHeight="1">
      <c r="A3" s="29"/>
      <c r="B3" s="65"/>
      <c r="C3" s="65"/>
      <c r="D3" s="65"/>
      <c r="E3" s="65"/>
      <c r="F3" s="65"/>
      <c r="G3" s="27"/>
    </row>
    <row r="4" spans="1:11" ht="18" customHeight="1">
      <c r="A4" s="38" t="s">
        <v>98</v>
      </c>
      <c r="B4" s="66"/>
      <c r="C4" s="66"/>
      <c r="D4" s="66"/>
      <c r="E4" s="66"/>
      <c r="F4" s="66"/>
      <c r="G4" s="28"/>
    </row>
    <row r="5" spans="1:11" ht="4.5" customHeight="1"/>
    <row r="6" spans="1:11" ht="18" customHeight="1">
      <c r="A6" s="91" t="s">
        <v>25</v>
      </c>
      <c r="B6" s="92"/>
      <c r="C6" s="93"/>
      <c r="D6" s="102" t="s">
        <v>9</v>
      </c>
      <c r="E6" s="4" t="s">
        <v>5</v>
      </c>
      <c r="F6" s="97" t="str">
        <f>회사기본정보!B4</f>
        <v>회사명</v>
      </c>
      <c r="G6" s="98"/>
    </row>
    <row r="7" spans="1:11" ht="18" customHeight="1">
      <c r="A7" s="94" t="s">
        <v>24</v>
      </c>
      <c r="B7" s="95"/>
      <c r="C7" s="96"/>
      <c r="D7" s="103"/>
      <c r="E7" s="2" t="s">
        <v>6</v>
      </c>
      <c r="F7" s="99" t="str">
        <f>회사기본정보!B5</f>
        <v>123-11-12345</v>
      </c>
      <c r="G7" s="100"/>
    </row>
    <row r="8" spans="1:11" ht="18" customHeight="1">
      <c r="A8" s="94"/>
      <c r="B8" s="95"/>
      <c r="C8" s="96"/>
      <c r="D8" s="103"/>
      <c r="E8" s="2" t="s">
        <v>7</v>
      </c>
      <c r="F8" s="99" t="str">
        <f>회사기본정보!B6</f>
        <v>홍길동</v>
      </c>
      <c r="G8" s="100"/>
    </row>
    <row r="9" spans="1:11" ht="18" customHeight="1">
      <c r="A9" s="94" t="s">
        <v>12</v>
      </c>
      <c r="B9" s="95"/>
      <c r="C9" s="96"/>
      <c r="D9" s="103"/>
      <c r="E9" s="2" t="s">
        <v>8</v>
      </c>
      <c r="F9" s="99" t="str">
        <f>회사기본정보!B9</f>
        <v>서울 강남구 역삼동 1111</v>
      </c>
      <c r="G9" s="100"/>
      <c r="J9" s="19" t="s">
        <v>19</v>
      </c>
      <c r="K9" s="20">
        <f>F41</f>
        <v>6080000</v>
      </c>
    </row>
    <row r="10" spans="1:11" ht="18" customHeight="1">
      <c r="A10" s="94"/>
      <c r="B10" s="95"/>
      <c r="C10" s="96"/>
      <c r="D10" s="103"/>
      <c r="E10" s="2" t="s">
        <v>10</v>
      </c>
      <c r="F10" s="99" t="str">
        <f>회사기본정보!B7</f>
        <v>건설업</v>
      </c>
      <c r="G10" s="100"/>
      <c r="J10" s="19" t="s">
        <v>21</v>
      </c>
      <c r="K10" s="21">
        <f>K9*0.1</f>
        <v>608000</v>
      </c>
    </row>
    <row r="11" spans="1:11" ht="18" customHeight="1">
      <c r="A11" s="94"/>
      <c r="B11" s="95"/>
      <c r="C11" s="96"/>
      <c r="D11" s="104"/>
      <c r="E11" s="13" t="s">
        <v>11</v>
      </c>
      <c r="F11" s="105" t="str">
        <f>회사기본정보!B10</f>
        <v>02-1325-1231</v>
      </c>
      <c r="G11" s="106"/>
      <c r="J11" s="19" t="s">
        <v>22</v>
      </c>
      <c r="K11" s="20">
        <f>K9+K10</f>
        <v>6688000</v>
      </c>
    </row>
    <row r="12" spans="1:11" ht="18" customHeight="1">
      <c r="A12" s="79" t="s">
        <v>20</v>
      </c>
      <c r="B12" s="80"/>
      <c r="C12" s="80"/>
      <c r="D12" s="81" t="str">
        <f>"일금   "&amp;NUMBERSTRING(F41*1.1,1)&amp;" 원정"&amp;"     (\"&amp;TEXT(F41*1.1,"#,###,###,###")&amp;" 원)"</f>
        <v>일금   육백육십팔만팔천 원정     (\6,688,000 원)</v>
      </c>
      <c r="E12" s="82"/>
      <c r="F12" s="82"/>
      <c r="G12" s="83"/>
    </row>
    <row r="13" spans="1:11" ht="18" customHeight="1">
      <c r="A13" s="84" t="s">
        <v>30</v>
      </c>
      <c r="B13" s="85"/>
      <c r="C13" s="85"/>
      <c r="D13" s="85"/>
      <c r="E13" s="85"/>
      <c r="F13" s="85"/>
      <c r="G13" s="86"/>
    </row>
    <row r="14" spans="1:11" ht="18" customHeight="1">
      <c r="A14" s="10"/>
      <c r="B14" s="11"/>
      <c r="C14" s="11"/>
      <c r="D14" s="11"/>
      <c r="E14" s="11"/>
      <c r="F14" s="11"/>
      <c r="G14" s="12"/>
    </row>
    <row r="15" spans="1:11" ht="18" customHeight="1">
      <c r="A15" s="5" t="s">
        <v>14</v>
      </c>
      <c r="B15" s="2" t="s">
        <v>0</v>
      </c>
      <c r="C15" s="2" t="s">
        <v>2</v>
      </c>
      <c r="D15" s="2" t="s">
        <v>3</v>
      </c>
      <c r="E15" s="2" t="s">
        <v>13</v>
      </c>
      <c r="F15" s="2" t="s">
        <v>19</v>
      </c>
      <c r="G15" s="6" t="s">
        <v>4</v>
      </c>
    </row>
    <row r="16" spans="1:11" ht="18" customHeight="1">
      <c r="A16" s="7" t="s">
        <v>99</v>
      </c>
      <c r="B16" s="23" t="s">
        <v>150</v>
      </c>
      <c r="C16" s="3" t="str">
        <f>VLOOKUP(A16&amp;B16,자재관리!$A$7:$E$50,5,0)</f>
        <v>면</v>
      </c>
      <c r="D16" s="3">
        <v>1</v>
      </c>
      <c r="E16" s="17">
        <f>SUMPRODUCT((자재관리!$C$7:$C$1002=$A16)*(자재관리!$D$7:$D$1002=$B16)*(자재관리!$F$7:$F$1002))</f>
        <v>450000</v>
      </c>
      <c r="F16" s="17">
        <f>D16*E16</f>
        <v>450000</v>
      </c>
      <c r="G16" s="8"/>
    </row>
    <row r="17" spans="1:7" ht="18" customHeight="1">
      <c r="A17" s="7" t="s">
        <v>160</v>
      </c>
      <c r="B17" s="23" t="s">
        <v>150</v>
      </c>
      <c r="C17" s="23" t="str">
        <f>VLOOKUP(A17&amp;B17,자재관리!$A$7:$E$50,5,0)</f>
        <v>면</v>
      </c>
      <c r="D17" s="3">
        <v>8</v>
      </c>
      <c r="E17" s="17">
        <f>SUMPRODUCT((자재관리!$C$7:$C$1002=$A17)*(자재관리!$D$7:$D$1002=$B17)*(자재관리!$F$7:$F$1002))</f>
        <v>200000</v>
      </c>
      <c r="F17" s="17">
        <f t="shared" ref="F17:F25" si="0">D17*E17</f>
        <v>1600000</v>
      </c>
      <c r="G17" s="8"/>
    </row>
    <row r="18" spans="1:7" ht="18" customHeight="1">
      <c r="A18" s="7" t="s">
        <v>162</v>
      </c>
      <c r="B18" s="23" t="s">
        <v>164</v>
      </c>
      <c r="C18" s="23" t="str">
        <f>VLOOKUP(A18&amp;B18,자재관리!$A$7:$E$50,5,0)</f>
        <v>m</v>
      </c>
      <c r="D18" s="3">
        <v>200</v>
      </c>
      <c r="E18" s="17">
        <f>SUMPRODUCT((자재관리!$C$7:$C$1002=$A18)*(자재관리!$D$7:$D$1002=$B18)*(자재관리!$F$7:$F$1002))</f>
        <v>300</v>
      </c>
      <c r="F18" s="17">
        <f t="shared" si="0"/>
        <v>60000</v>
      </c>
      <c r="G18" s="8"/>
    </row>
    <row r="19" spans="1:7" ht="18" customHeight="1">
      <c r="A19" s="7" t="s">
        <v>162</v>
      </c>
      <c r="B19" s="23" t="s">
        <v>166</v>
      </c>
      <c r="C19" s="23" t="str">
        <f>VLOOKUP(A19&amp;B19,자재관리!$A$7:$E$50,5,0)</f>
        <v>m</v>
      </c>
      <c r="D19" s="3">
        <v>200</v>
      </c>
      <c r="E19" s="17">
        <f>SUMPRODUCT((자재관리!$C$7:$C$1002=$A19)*(자재관리!$D$7:$D$1002=$B19)*(자재관리!$F$7:$F$1002))</f>
        <v>2000</v>
      </c>
      <c r="F19" s="17">
        <f t="shared" si="0"/>
        <v>400000</v>
      </c>
      <c r="G19" s="8"/>
    </row>
    <row r="20" spans="1:7" ht="18" customHeight="1">
      <c r="A20" s="7" t="s">
        <v>167</v>
      </c>
      <c r="B20" s="23" t="s">
        <v>168</v>
      </c>
      <c r="C20" s="23" t="str">
        <f>VLOOKUP(A20&amp;B20,자재관리!$A$7:$E$50,5,0)</f>
        <v>개</v>
      </c>
      <c r="D20" s="3">
        <v>10</v>
      </c>
      <c r="E20" s="17">
        <f>SUMPRODUCT((자재관리!$C$7:$C$1002=$A20)*(자재관리!$D$7:$D$1002=$B20)*(자재관리!$F$7:$F$1002))</f>
        <v>13000</v>
      </c>
      <c r="F20" s="17">
        <f t="shared" si="0"/>
        <v>130000</v>
      </c>
      <c r="G20" s="8"/>
    </row>
    <row r="21" spans="1:7" ht="18" customHeight="1">
      <c r="A21" s="7" t="s">
        <v>169</v>
      </c>
      <c r="B21" s="23" t="s">
        <v>170</v>
      </c>
      <c r="C21" s="23" t="str">
        <f>VLOOKUP(A21&amp;B21,자재관리!$A$7:$E$50,5,0)</f>
        <v>개</v>
      </c>
      <c r="D21" s="3">
        <v>10</v>
      </c>
      <c r="E21" s="17">
        <f>SUMPRODUCT((자재관리!$C$7:$C$1002=$A21)*(자재관리!$D$7:$D$1002=$B21)*(자재관리!$F$7:$F$1002))</f>
        <v>7500</v>
      </c>
      <c r="F21" s="17">
        <f t="shared" si="0"/>
        <v>75000</v>
      </c>
      <c r="G21" s="8"/>
    </row>
    <row r="22" spans="1:7" ht="18" customHeight="1">
      <c r="A22" s="7" t="s">
        <v>171</v>
      </c>
      <c r="B22" s="23" t="s">
        <v>172</v>
      </c>
      <c r="C22" s="23" t="str">
        <f>VLOOKUP(A22&amp;B22,자재관리!$A$7:$E$50,5,0)</f>
        <v>m</v>
      </c>
      <c r="D22" s="3">
        <v>50</v>
      </c>
      <c r="E22" s="17">
        <f>SUMPRODUCT((자재관리!$C$7:$C$1002=$A22)*(자재관리!$D$7:$D$1002=$B22)*(자재관리!$F$7:$F$1002))</f>
        <v>700</v>
      </c>
      <c r="F22" s="17">
        <f t="shared" si="0"/>
        <v>35000</v>
      </c>
      <c r="G22" s="8"/>
    </row>
    <row r="23" spans="1:7" ht="18" customHeight="1">
      <c r="A23" s="7" t="s">
        <v>173</v>
      </c>
      <c r="B23" s="23" t="s">
        <v>174</v>
      </c>
      <c r="C23" s="23" t="str">
        <f>VLOOKUP(A23&amp;B23,자재관리!$A$7:$E$50,5,0)</f>
        <v>개</v>
      </c>
      <c r="D23" s="3">
        <v>30</v>
      </c>
      <c r="E23" s="17">
        <f>SUMPRODUCT((자재관리!$C$7:$C$1002=$A23)*(자재관리!$D$7:$D$1002=$B23)*(자재관리!$F$7:$F$1002))</f>
        <v>1500</v>
      </c>
      <c r="F23" s="17">
        <f t="shared" si="0"/>
        <v>45000</v>
      </c>
      <c r="G23" s="8"/>
    </row>
    <row r="24" spans="1:7" ht="18" customHeight="1">
      <c r="A24" s="7" t="s">
        <v>175</v>
      </c>
      <c r="B24" s="23" t="s">
        <v>176</v>
      </c>
      <c r="C24" s="23" t="str">
        <f>VLOOKUP(A24&amp;B24,자재관리!$A$7:$E$50,5,0)</f>
        <v>m</v>
      </c>
      <c r="D24" s="3">
        <v>200</v>
      </c>
      <c r="E24" s="17">
        <f>SUMPRODUCT((자재관리!$C$7:$C$1002=$A24)*(자재관리!$D$7:$D$1002=$B24)*(자재관리!$F$7:$F$1002))</f>
        <v>300</v>
      </c>
      <c r="F24" s="17">
        <f t="shared" si="0"/>
        <v>60000</v>
      </c>
      <c r="G24" s="8"/>
    </row>
    <row r="25" spans="1:7" ht="18" customHeight="1">
      <c r="A25" s="7" t="s">
        <v>177</v>
      </c>
      <c r="B25" s="23" t="s">
        <v>178</v>
      </c>
      <c r="C25" s="23" t="str">
        <f>VLOOKUP(A25&amp;B25,자재관리!$A$7:$E$50,5,0)</f>
        <v>개</v>
      </c>
      <c r="D25" s="3">
        <v>10</v>
      </c>
      <c r="E25" s="17">
        <f>SUMPRODUCT((자재관리!$C$7:$C$1002=$A25)*(자재관리!$D$7:$D$1002=$B25)*(자재관리!$F$7:$F$1002))</f>
        <v>2500</v>
      </c>
      <c r="F25" s="17">
        <f t="shared" si="0"/>
        <v>25000</v>
      </c>
      <c r="G25" s="8"/>
    </row>
    <row r="26" spans="1:7" ht="18" customHeight="1">
      <c r="A26" s="7" t="s">
        <v>179</v>
      </c>
      <c r="B26" s="23" t="s">
        <v>180</v>
      </c>
      <c r="C26" s="23" t="str">
        <f>VLOOKUP(A26&amp;B26,자재관리!$A$7:$E$50,5,0)</f>
        <v>인</v>
      </c>
      <c r="D26" s="3">
        <v>10</v>
      </c>
      <c r="E26" s="17">
        <f>SUMPRODUCT((자재관리!$C$7:$C$1002=$A26)*(자재관리!$D$7:$D$1002=$B26)*(자재관리!$F$7:$F$1002))</f>
        <v>200000</v>
      </c>
      <c r="F26" s="17">
        <f t="shared" ref="F26" si="1">D26*E26</f>
        <v>2000000</v>
      </c>
      <c r="G26" s="8"/>
    </row>
    <row r="27" spans="1:7" ht="18" customHeight="1">
      <c r="A27" s="7" t="s">
        <v>179</v>
      </c>
      <c r="B27" s="23" t="s">
        <v>182</v>
      </c>
      <c r="C27" s="23" t="str">
        <f>VLOOKUP(A27&amp;B27,자재관리!$A$7:$E$50,5,0)</f>
        <v>인</v>
      </c>
      <c r="D27" s="23">
        <v>6</v>
      </c>
      <c r="E27" s="17">
        <f>SUMPRODUCT((자재관리!$C$7:$C$1002=$A27)*(자재관리!$D$7:$D$1002=$B27)*(자재관리!$F$7:$F$1002))</f>
        <v>200000</v>
      </c>
      <c r="F27" s="17">
        <f t="shared" ref="F27" si="2">D27*E27</f>
        <v>1200000</v>
      </c>
      <c r="G27" s="8"/>
    </row>
    <row r="28" spans="1:7" ht="18" customHeight="1">
      <c r="A28" s="7"/>
      <c r="B28" s="3"/>
      <c r="C28" s="3"/>
      <c r="D28" s="3"/>
      <c r="E28" s="17"/>
      <c r="F28" s="17"/>
      <c r="G28" s="8"/>
    </row>
    <row r="29" spans="1:7" ht="18" customHeight="1">
      <c r="A29" s="7"/>
      <c r="B29" s="3"/>
      <c r="C29" s="3"/>
      <c r="D29" s="3"/>
      <c r="E29" s="17"/>
      <c r="F29" s="17"/>
      <c r="G29" s="8"/>
    </row>
    <row r="30" spans="1:7" ht="18" customHeight="1">
      <c r="A30" s="7"/>
      <c r="B30" s="3"/>
      <c r="C30" s="3"/>
      <c r="D30" s="3"/>
      <c r="E30" s="17"/>
      <c r="F30" s="17"/>
      <c r="G30" s="8"/>
    </row>
    <row r="31" spans="1:7" ht="18" customHeight="1">
      <c r="A31" s="7"/>
      <c r="B31" s="3"/>
      <c r="C31" s="3"/>
      <c r="D31" s="3"/>
      <c r="E31" s="17"/>
      <c r="F31" s="17"/>
      <c r="G31" s="8"/>
    </row>
    <row r="32" spans="1:7" ht="18" customHeight="1">
      <c r="A32" s="7"/>
      <c r="B32" s="3"/>
      <c r="C32" s="3"/>
      <c r="D32" s="3"/>
      <c r="E32" s="17"/>
      <c r="F32" s="17"/>
      <c r="G32" s="8"/>
    </row>
    <row r="33" spans="1:7" ht="18" customHeight="1">
      <c r="A33" s="7"/>
      <c r="B33" s="23"/>
      <c r="C33" s="23"/>
      <c r="D33" s="23"/>
      <c r="E33" s="17"/>
      <c r="F33" s="17"/>
      <c r="G33" s="8"/>
    </row>
    <row r="34" spans="1:7" ht="18" customHeight="1">
      <c r="A34" s="7"/>
      <c r="B34" s="3"/>
      <c r="C34" s="3"/>
      <c r="D34" s="3"/>
      <c r="E34" s="17"/>
      <c r="F34" s="17"/>
      <c r="G34" s="8"/>
    </row>
    <row r="35" spans="1:7" ht="18" customHeight="1">
      <c r="A35" s="7"/>
      <c r="B35" s="3"/>
      <c r="C35" s="3"/>
      <c r="D35" s="3"/>
      <c r="E35" s="17"/>
      <c r="F35" s="17"/>
      <c r="G35" s="8"/>
    </row>
    <row r="36" spans="1:7" ht="18" customHeight="1">
      <c r="A36" s="7"/>
      <c r="B36" s="3"/>
      <c r="C36" s="3"/>
      <c r="D36" s="3"/>
      <c r="E36" s="17"/>
      <c r="F36" s="17"/>
      <c r="G36" s="8"/>
    </row>
    <row r="37" spans="1:7" ht="18" customHeight="1">
      <c r="A37" s="7"/>
      <c r="B37" s="3"/>
      <c r="C37" s="3"/>
      <c r="D37" s="3"/>
      <c r="E37" s="17"/>
      <c r="F37" s="17"/>
      <c r="G37" s="8"/>
    </row>
    <row r="38" spans="1:7" ht="18" customHeight="1">
      <c r="A38" s="7"/>
      <c r="B38" s="3"/>
      <c r="C38" s="3"/>
      <c r="D38" s="3"/>
      <c r="E38" s="17"/>
      <c r="F38" s="17"/>
      <c r="G38" s="8"/>
    </row>
    <row r="39" spans="1:7" ht="18" customHeight="1">
      <c r="A39" s="7"/>
      <c r="B39" s="3"/>
      <c r="C39" s="3"/>
      <c r="D39" s="3"/>
      <c r="E39" s="17"/>
      <c r="F39" s="17"/>
      <c r="G39" s="8"/>
    </row>
    <row r="40" spans="1:7" ht="18" customHeight="1">
      <c r="A40" s="9"/>
      <c r="B40" s="14"/>
      <c r="C40" s="14"/>
      <c r="D40" s="14"/>
      <c r="E40" s="18"/>
      <c r="F40" s="18"/>
      <c r="G40" s="15"/>
    </row>
    <row r="41" spans="1:7" ht="18" customHeight="1">
      <c r="A41" s="76" t="s">
        <v>26</v>
      </c>
      <c r="B41" s="77"/>
      <c r="C41" s="77"/>
      <c r="D41" s="77"/>
      <c r="E41" s="78"/>
      <c r="F41" s="22">
        <f>SUM(F16:F40)</f>
        <v>6080000</v>
      </c>
      <c r="G41" s="16" t="s">
        <v>23</v>
      </c>
    </row>
    <row r="42" spans="1:7" ht="18" customHeight="1">
      <c r="A42" s="87" t="s">
        <v>1</v>
      </c>
      <c r="B42" s="67" t="s">
        <v>27</v>
      </c>
      <c r="C42" s="68"/>
      <c r="D42" s="68"/>
      <c r="E42" s="68"/>
      <c r="F42" s="68"/>
      <c r="G42" s="69"/>
    </row>
    <row r="43" spans="1:7" ht="18" customHeight="1">
      <c r="A43" s="88"/>
      <c r="B43" s="70"/>
      <c r="C43" s="71"/>
      <c r="D43" s="71"/>
      <c r="E43" s="71"/>
      <c r="F43" s="71"/>
      <c r="G43" s="72"/>
    </row>
    <row r="44" spans="1:7" ht="18" customHeight="1">
      <c r="A44" s="88"/>
      <c r="B44" s="70"/>
      <c r="C44" s="71"/>
      <c r="D44" s="71"/>
      <c r="E44" s="71"/>
      <c r="F44" s="71"/>
      <c r="G44" s="72"/>
    </row>
    <row r="45" spans="1:7" ht="18" customHeight="1">
      <c r="A45" s="89"/>
      <c r="B45" s="70"/>
      <c r="C45" s="71"/>
      <c r="D45" s="71"/>
      <c r="E45" s="71"/>
      <c r="F45" s="71"/>
      <c r="G45" s="72"/>
    </row>
    <row r="46" spans="1:7" ht="18" customHeight="1">
      <c r="A46" s="90"/>
      <c r="B46" s="73"/>
      <c r="C46" s="74"/>
      <c r="D46" s="74"/>
      <c r="E46" s="74"/>
      <c r="F46" s="74"/>
      <c r="G46" s="75"/>
    </row>
    <row r="47" spans="1:7" ht="18" customHeight="1">
      <c r="A47" s="30"/>
      <c r="B47" s="31"/>
      <c r="C47" s="31"/>
      <c r="D47" s="31"/>
      <c r="E47" s="31"/>
      <c r="F47" s="31"/>
      <c r="G47" s="31"/>
    </row>
    <row r="48" spans="1:7" ht="18" customHeight="1">
      <c r="A48" s="101" t="s">
        <v>28</v>
      </c>
      <c r="B48" s="101"/>
      <c r="C48" s="101"/>
      <c r="D48" s="101"/>
      <c r="E48" s="101"/>
      <c r="F48" s="101"/>
      <c r="G48" s="101"/>
    </row>
  </sheetData>
  <mergeCells count="21">
    <mergeCell ref="A48:G48"/>
    <mergeCell ref="F8:G8"/>
    <mergeCell ref="F9:G9"/>
    <mergeCell ref="F10:G10"/>
    <mergeCell ref="D6:D11"/>
    <mergeCell ref="F11:G11"/>
    <mergeCell ref="B2:F4"/>
    <mergeCell ref="B42:G46"/>
    <mergeCell ref="A41:E41"/>
    <mergeCell ref="A12:C12"/>
    <mergeCell ref="D12:G12"/>
    <mergeCell ref="A13:G13"/>
    <mergeCell ref="A42:A46"/>
    <mergeCell ref="A6:C6"/>
    <mergeCell ref="A7:C7"/>
    <mergeCell ref="A8:C8"/>
    <mergeCell ref="A9:C9"/>
    <mergeCell ref="A10:C10"/>
    <mergeCell ref="A11:C11"/>
    <mergeCell ref="F6:G6"/>
    <mergeCell ref="F7:G7"/>
  </mergeCells>
  <phoneticPr fontId="2" type="noConversion"/>
  <dataValidations count="2">
    <dataValidation type="list" allowBlank="1" showInputMessage="1" showErrorMessage="1" sqref="A16:A27">
      <formula1>견적서항목!$A$2:$W$2</formula1>
    </dataValidation>
    <dataValidation type="list" allowBlank="1" showInputMessage="1" showErrorMessage="1" sqref="B16:B27">
      <formula1>INDIRECT($A16)</formula1>
    </dataValidation>
  </dataValidations>
  <pageMargins left="0.7" right="0.7" top="0.75" bottom="0.75" header="0.3" footer="0.3"/>
  <pageSetup paperSize="9" scale="8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showGridLines="0" workbookViewId="0">
      <selection activeCell="B27" sqref="B27"/>
    </sheetView>
  </sheetViews>
  <sheetFormatPr defaultRowHeight="18" customHeight="1"/>
  <cols>
    <col min="1" max="1" width="17.125" style="24" customWidth="1"/>
    <col min="2" max="2" width="53.875" style="24" customWidth="1"/>
    <col min="3" max="5" width="12" style="24" customWidth="1"/>
    <col min="6" max="12" width="10.25" style="24" customWidth="1"/>
    <col min="13" max="16384" width="9" style="24"/>
  </cols>
  <sheetData>
    <row r="1" spans="1:4" ht="18" customHeight="1">
      <c r="A1" s="107" t="s">
        <v>31</v>
      </c>
      <c r="B1" s="107"/>
      <c r="C1" s="34"/>
      <c r="D1" s="34"/>
    </row>
    <row r="2" spans="1:4" ht="18" customHeight="1">
      <c r="A2" s="107"/>
      <c r="B2" s="107"/>
      <c r="C2" s="34"/>
      <c r="D2" s="34"/>
    </row>
    <row r="3" spans="1:4" ht="18" customHeight="1">
      <c r="A3" s="33"/>
      <c r="B3" s="33"/>
      <c r="C3" s="33"/>
      <c r="D3" s="33"/>
    </row>
    <row r="4" spans="1:4" ht="18" customHeight="1">
      <c r="A4" s="35" t="s">
        <v>5</v>
      </c>
      <c r="B4" s="36" t="s">
        <v>32</v>
      </c>
    </row>
    <row r="5" spans="1:4" ht="18" customHeight="1">
      <c r="A5" s="35" t="s">
        <v>6</v>
      </c>
      <c r="B5" s="36" t="s">
        <v>33</v>
      </c>
    </row>
    <row r="6" spans="1:4" ht="18" customHeight="1">
      <c r="A6" s="35" t="s">
        <v>34</v>
      </c>
      <c r="B6" s="36" t="s">
        <v>35</v>
      </c>
    </row>
    <row r="7" spans="1:4" ht="18" customHeight="1">
      <c r="A7" s="35" t="s">
        <v>36</v>
      </c>
      <c r="B7" s="36" t="s">
        <v>38</v>
      </c>
    </row>
    <row r="8" spans="1:4" ht="18" customHeight="1">
      <c r="A8" s="35" t="s">
        <v>37</v>
      </c>
      <c r="B8" s="36" t="s">
        <v>39</v>
      </c>
    </row>
    <row r="9" spans="1:4" ht="18" customHeight="1">
      <c r="A9" s="35" t="s">
        <v>8</v>
      </c>
      <c r="B9" s="36" t="s">
        <v>44</v>
      </c>
    </row>
    <row r="10" spans="1:4" ht="18" customHeight="1">
      <c r="A10" s="35" t="s">
        <v>11</v>
      </c>
      <c r="B10" s="36" t="s">
        <v>40</v>
      </c>
    </row>
    <row r="11" spans="1:4" ht="18" customHeight="1">
      <c r="A11" s="35" t="s">
        <v>42</v>
      </c>
      <c r="B11" s="36" t="s">
        <v>41</v>
      </c>
    </row>
    <row r="12" spans="1:4" ht="18" customHeight="1">
      <c r="A12" s="35" t="s">
        <v>43</v>
      </c>
      <c r="B12" s="36" t="s">
        <v>45</v>
      </c>
    </row>
    <row r="13" spans="1:4" ht="18" customHeight="1">
      <c r="A13" s="35" t="s">
        <v>46</v>
      </c>
      <c r="B13" s="37" t="s">
        <v>47</v>
      </c>
    </row>
    <row r="14" spans="1:4" ht="18" customHeight="1">
      <c r="A14" s="35"/>
      <c r="B14" s="36"/>
    </row>
    <row r="15" spans="1:4" ht="18" customHeight="1">
      <c r="A15" s="35"/>
      <c r="B15" s="36"/>
    </row>
    <row r="16" spans="1:4" ht="18" customHeight="1">
      <c r="A16" s="35"/>
      <c r="B16" s="36"/>
    </row>
    <row r="17" spans="2:2" ht="18" customHeight="1">
      <c r="B17" s="32"/>
    </row>
  </sheetData>
  <mergeCells count="1">
    <mergeCell ref="A1:B2"/>
  </mergeCells>
  <phoneticPr fontId="2" type="noConversion"/>
  <hyperlinks>
    <hyperlink ref="B1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50"/>
  <sheetViews>
    <sheetView showGridLines="0" workbookViewId="0">
      <pane ySplit="6" topLeftCell="A19" activePane="bottomLeft" state="frozen"/>
      <selection pane="bottomLeft" activeCell="E39" sqref="E39"/>
    </sheetView>
  </sheetViews>
  <sheetFormatPr defaultRowHeight="18" customHeight="1"/>
  <cols>
    <col min="1" max="1" width="8.75" style="61" customWidth="1"/>
    <col min="2" max="2" width="18.375" style="24" customWidth="1"/>
    <col min="3" max="4" width="19.375" style="24" customWidth="1"/>
    <col min="5" max="5" width="7.625" style="32" customWidth="1"/>
    <col min="6" max="6" width="10.375" style="39" customWidth="1"/>
    <col min="7" max="9" width="10.25" style="39" customWidth="1"/>
    <col min="10" max="10" width="10.125" style="39" customWidth="1"/>
    <col min="11" max="14" width="10.25" style="39" customWidth="1"/>
    <col min="15" max="16384" width="9" style="24"/>
  </cols>
  <sheetData>
    <row r="2" spans="1:14" ht="18" customHeight="1">
      <c r="B2" s="40" t="s">
        <v>50</v>
      </c>
    </row>
    <row r="5" spans="1:14" ht="18" customHeight="1">
      <c r="F5" s="108" t="s">
        <v>51</v>
      </c>
      <c r="G5" s="109"/>
      <c r="H5" s="109"/>
      <c r="I5" s="110"/>
      <c r="J5" s="111" t="s">
        <v>52</v>
      </c>
      <c r="K5" s="112"/>
      <c r="L5" s="112"/>
      <c r="M5" s="112"/>
      <c r="N5" s="113"/>
    </row>
    <row r="6" spans="1:14" ht="18" customHeight="1">
      <c r="B6" s="41" t="s">
        <v>53</v>
      </c>
      <c r="C6" s="41" t="s">
        <v>14</v>
      </c>
      <c r="D6" s="41" t="s">
        <v>0</v>
      </c>
      <c r="E6" s="42" t="s">
        <v>2</v>
      </c>
      <c r="F6" s="43" t="s">
        <v>13</v>
      </c>
      <c r="G6" s="44" t="s">
        <v>49</v>
      </c>
      <c r="H6" s="44" t="s">
        <v>16</v>
      </c>
      <c r="I6" s="45" t="s">
        <v>17</v>
      </c>
      <c r="J6" s="54" t="s">
        <v>48</v>
      </c>
      <c r="K6" s="62" t="s">
        <v>13</v>
      </c>
      <c r="L6" s="55" t="s">
        <v>49</v>
      </c>
      <c r="M6" s="55" t="s">
        <v>16</v>
      </c>
      <c r="N6" s="56" t="s">
        <v>17</v>
      </c>
    </row>
    <row r="7" spans="1:14" ht="18" customHeight="1">
      <c r="A7" s="61" t="str">
        <f>C7&amp;D7</f>
        <v xml:space="preserve"> 콘넥타36mm</v>
      </c>
      <c r="B7" s="35"/>
      <c r="C7" s="36" t="s">
        <v>54</v>
      </c>
      <c r="D7" s="36" t="s">
        <v>55</v>
      </c>
      <c r="E7" s="46" t="s">
        <v>18</v>
      </c>
      <c r="F7" s="47">
        <v>800</v>
      </c>
      <c r="G7" s="48"/>
      <c r="H7" s="48"/>
      <c r="I7" s="49"/>
      <c r="J7" s="57"/>
      <c r="K7" s="63">
        <v>600</v>
      </c>
      <c r="L7" s="58"/>
      <c r="M7" s="58"/>
      <c r="N7" s="59"/>
    </row>
    <row r="8" spans="1:14" ht="18" customHeight="1">
      <c r="A8" s="61" t="str">
        <f t="shared" ref="A8:A50" si="0">C8&amp;D8</f>
        <v>FCV전선10SQ X 4C</v>
      </c>
      <c r="B8" s="35"/>
      <c r="C8" s="50" t="s">
        <v>165</v>
      </c>
      <c r="D8" s="36" t="s">
        <v>56</v>
      </c>
      <c r="E8" s="46" t="s">
        <v>15</v>
      </c>
      <c r="F8" s="47">
        <v>300</v>
      </c>
      <c r="G8" s="48"/>
      <c r="H8" s="48"/>
      <c r="I8" s="49"/>
      <c r="J8" s="57"/>
      <c r="K8" s="63">
        <v>200</v>
      </c>
      <c r="L8" s="58"/>
      <c r="M8" s="58"/>
      <c r="N8" s="59"/>
    </row>
    <row r="9" spans="1:14" ht="18" customHeight="1">
      <c r="A9" s="61" t="str">
        <f t="shared" si="0"/>
        <v>FCV전선4SQ X 4C</v>
      </c>
      <c r="B9" s="35"/>
      <c r="C9" s="50" t="s">
        <v>165</v>
      </c>
      <c r="D9" s="36" t="s">
        <v>57</v>
      </c>
      <c r="E9" s="46" t="s">
        <v>15</v>
      </c>
      <c r="F9" s="47">
        <v>300</v>
      </c>
      <c r="G9" s="48"/>
      <c r="H9" s="48"/>
      <c r="I9" s="49"/>
      <c r="J9" s="57"/>
      <c r="K9" s="63">
        <v>200</v>
      </c>
      <c r="L9" s="58"/>
      <c r="M9" s="58"/>
      <c r="N9" s="59"/>
    </row>
    <row r="10" spans="1:14" ht="18" customHeight="1">
      <c r="A10" s="61" t="str">
        <f t="shared" si="0"/>
        <v>FCV전선2.5SQ X 3C</v>
      </c>
      <c r="B10" s="36"/>
      <c r="C10" s="50" t="s">
        <v>165</v>
      </c>
      <c r="D10" s="36" t="s">
        <v>58</v>
      </c>
      <c r="E10" s="46" t="s">
        <v>15</v>
      </c>
      <c r="F10" s="51">
        <v>2000</v>
      </c>
      <c r="G10" s="52"/>
      <c r="H10" s="52"/>
      <c r="I10" s="53"/>
      <c r="J10" s="57"/>
      <c r="K10" s="63">
        <v>1500</v>
      </c>
      <c r="L10" s="58"/>
      <c r="M10" s="58"/>
      <c r="N10" s="59"/>
    </row>
    <row r="11" spans="1:14" ht="18" customHeight="1">
      <c r="A11" s="61" t="str">
        <f t="shared" si="0"/>
        <v>FCV전선6SQ X 3C</v>
      </c>
      <c r="B11" s="36"/>
      <c r="C11" s="50" t="s">
        <v>165</v>
      </c>
      <c r="D11" s="36" t="s">
        <v>59</v>
      </c>
      <c r="E11" s="46" t="s">
        <v>15</v>
      </c>
      <c r="F11" s="51">
        <v>300</v>
      </c>
      <c r="G11" s="52"/>
      <c r="H11" s="52"/>
      <c r="I11" s="53"/>
      <c r="J11" s="57"/>
      <c r="K11" s="63">
        <v>200</v>
      </c>
      <c r="L11" s="58"/>
      <c r="M11" s="58"/>
      <c r="N11" s="59"/>
    </row>
    <row r="12" spans="1:14" ht="18" customHeight="1">
      <c r="A12" s="61" t="str">
        <f t="shared" si="0"/>
        <v>FCV전선4SQ X 3C</v>
      </c>
      <c r="B12" s="36"/>
      <c r="C12" s="50" t="s">
        <v>165</v>
      </c>
      <c r="D12" s="36" t="s">
        <v>60</v>
      </c>
      <c r="E12" s="46" t="s">
        <v>15</v>
      </c>
      <c r="F12" s="51">
        <v>300</v>
      </c>
      <c r="G12" s="52"/>
      <c r="H12" s="52"/>
      <c r="I12" s="53"/>
      <c r="J12" s="57"/>
      <c r="K12" s="63">
        <v>200</v>
      </c>
      <c r="L12" s="58"/>
      <c r="M12" s="58"/>
      <c r="N12" s="59"/>
    </row>
    <row r="13" spans="1:14" ht="18" customHeight="1">
      <c r="A13" s="61" t="str">
        <f t="shared" si="0"/>
        <v>GV전선2.5SQ</v>
      </c>
      <c r="B13" s="35"/>
      <c r="C13" s="36" t="s">
        <v>61</v>
      </c>
      <c r="D13" s="36" t="s">
        <v>62</v>
      </c>
      <c r="E13" s="46" t="s">
        <v>15</v>
      </c>
      <c r="F13" s="47">
        <v>300</v>
      </c>
      <c r="G13" s="48"/>
      <c r="H13" s="48"/>
      <c r="I13" s="49"/>
      <c r="J13" s="57"/>
      <c r="K13" s="63">
        <v>200</v>
      </c>
      <c r="L13" s="58"/>
      <c r="M13" s="58"/>
      <c r="N13" s="59"/>
    </row>
    <row r="14" spans="1:14" ht="18" customHeight="1">
      <c r="A14" s="61" t="str">
        <f t="shared" si="0"/>
        <v>노출콘센트2구</v>
      </c>
      <c r="B14" s="36"/>
      <c r="C14" s="36" t="s">
        <v>63</v>
      </c>
      <c r="D14" s="36" t="s">
        <v>64</v>
      </c>
      <c r="E14" s="46" t="s">
        <v>18</v>
      </c>
      <c r="F14" s="51">
        <v>2000</v>
      </c>
      <c r="G14" s="52"/>
      <c r="H14" s="52"/>
      <c r="I14" s="53"/>
      <c r="J14" s="57"/>
      <c r="K14" s="63">
        <v>1500</v>
      </c>
      <c r="L14" s="58"/>
      <c r="M14" s="58"/>
      <c r="N14" s="59"/>
    </row>
    <row r="15" spans="1:14" ht="18" customHeight="1">
      <c r="A15" s="61" t="str">
        <f t="shared" si="0"/>
        <v>누전차단기2P 20A</v>
      </c>
      <c r="B15" s="36"/>
      <c r="C15" s="50" t="s">
        <v>65</v>
      </c>
      <c r="D15" s="36" t="s">
        <v>66</v>
      </c>
      <c r="E15" s="46" t="s">
        <v>18</v>
      </c>
      <c r="F15" s="51">
        <v>13000</v>
      </c>
      <c r="G15" s="52"/>
      <c r="H15" s="52"/>
      <c r="I15" s="53"/>
      <c r="J15" s="57"/>
      <c r="K15" s="63">
        <v>11000</v>
      </c>
      <c r="L15" s="58"/>
      <c r="M15" s="58"/>
      <c r="N15" s="59"/>
    </row>
    <row r="16" spans="1:14" ht="18" customHeight="1">
      <c r="A16" s="61" t="str">
        <f t="shared" si="0"/>
        <v>누전차단기2P 30A</v>
      </c>
      <c r="B16" s="36"/>
      <c r="C16" s="50" t="s">
        <v>65</v>
      </c>
      <c r="D16" s="36" t="s">
        <v>67</v>
      </c>
      <c r="E16" s="46" t="s">
        <v>18</v>
      </c>
      <c r="F16" s="51">
        <v>13000</v>
      </c>
      <c r="G16" s="52"/>
      <c r="H16" s="52"/>
      <c r="I16" s="53"/>
      <c r="J16" s="57"/>
      <c r="K16" s="63">
        <v>11000</v>
      </c>
      <c r="L16" s="58"/>
      <c r="M16" s="58"/>
      <c r="N16" s="59"/>
    </row>
    <row r="17" spans="1:14" ht="18" customHeight="1">
      <c r="A17" s="61" t="str">
        <f t="shared" si="0"/>
        <v>누전차단기4P 30A</v>
      </c>
      <c r="B17" s="35"/>
      <c r="C17" s="50" t="s">
        <v>65</v>
      </c>
      <c r="D17" s="36" t="s">
        <v>68</v>
      </c>
      <c r="E17" s="46" t="s">
        <v>18</v>
      </c>
      <c r="F17" s="47">
        <v>23000</v>
      </c>
      <c r="G17" s="48"/>
      <c r="H17" s="48"/>
      <c r="I17" s="49"/>
      <c r="J17" s="57"/>
      <c r="K17" s="63">
        <v>17000</v>
      </c>
      <c r="L17" s="58"/>
      <c r="M17" s="58"/>
      <c r="N17" s="59"/>
    </row>
    <row r="18" spans="1:14" ht="18" customHeight="1">
      <c r="A18" s="61" t="str">
        <f t="shared" si="0"/>
        <v>누전콘센트20A</v>
      </c>
      <c r="B18" s="35"/>
      <c r="C18" s="36" t="s">
        <v>69</v>
      </c>
      <c r="D18" s="36" t="s">
        <v>70</v>
      </c>
      <c r="E18" s="46" t="s">
        <v>18</v>
      </c>
      <c r="F18" s="47">
        <v>7500</v>
      </c>
      <c r="G18" s="48"/>
      <c r="H18" s="48"/>
      <c r="I18" s="49"/>
      <c r="J18" s="57"/>
      <c r="K18" s="63">
        <v>5800</v>
      </c>
      <c r="L18" s="58"/>
      <c r="M18" s="58"/>
      <c r="N18" s="59"/>
    </row>
    <row r="19" spans="1:14" ht="18" customHeight="1">
      <c r="A19" s="61" t="str">
        <f t="shared" si="0"/>
        <v>등기구다움라이트 6인치 15W</v>
      </c>
      <c r="B19" s="36"/>
      <c r="C19" s="36" t="s">
        <v>71</v>
      </c>
      <c r="D19" s="36" t="s">
        <v>72</v>
      </c>
      <c r="E19" s="46" t="s">
        <v>18</v>
      </c>
      <c r="F19" s="47">
        <v>8000</v>
      </c>
      <c r="G19" s="48"/>
      <c r="H19" s="48"/>
      <c r="I19" s="49"/>
      <c r="J19" s="57"/>
      <c r="K19" s="63">
        <v>6500</v>
      </c>
      <c r="L19" s="58"/>
      <c r="M19" s="58"/>
      <c r="N19" s="59"/>
    </row>
    <row r="20" spans="1:14" ht="18" customHeight="1">
      <c r="A20" s="61" t="str">
        <f t="shared" si="0"/>
        <v>램프150w-T</v>
      </c>
      <c r="B20" s="35"/>
      <c r="C20" s="36" t="s">
        <v>73</v>
      </c>
      <c r="D20" s="36" t="s">
        <v>74</v>
      </c>
      <c r="E20" s="46" t="s">
        <v>18</v>
      </c>
      <c r="F20" s="47">
        <v>6000</v>
      </c>
      <c r="G20" s="48"/>
      <c r="H20" s="48"/>
      <c r="I20" s="49"/>
      <c r="J20" s="57"/>
      <c r="K20" s="63">
        <v>4500</v>
      </c>
      <c r="L20" s="58"/>
      <c r="M20" s="58"/>
      <c r="N20" s="59"/>
    </row>
    <row r="21" spans="1:14" ht="18" customHeight="1">
      <c r="A21" s="61" t="str">
        <f t="shared" si="0"/>
        <v>매입스위치2구 1로</v>
      </c>
      <c r="B21" s="35"/>
      <c r="C21" s="36" t="s">
        <v>75</v>
      </c>
      <c r="D21" s="36" t="s">
        <v>76</v>
      </c>
      <c r="E21" s="46" t="s">
        <v>18</v>
      </c>
      <c r="F21" s="47">
        <v>2500</v>
      </c>
      <c r="G21" s="48"/>
      <c r="H21" s="48"/>
      <c r="I21" s="49"/>
      <c r="J21" s="57"/>
      <c r="K21" s="63">
        <v>1800</v>
      </c>
      <c r="L21" s="58"/>
      <c r="M21" s="58"/>
      <c r="N21" s="59"/>
    </row>
    <row r="22" spans="1:14" ht="18" customHeight="1">
      <c r="A22" s="61" t="str">
        <f t="shared" si="0"/>
        <v>매입콘센트2구</v>
      </c>
      <c r="B22" s="35"/>
      <c r="C22" s="36" t="s">
        <v>77</v>
      </c>
      <c r="D22" s="36" t="s">
        <v>64</v>
      </c>
      <c r="E22" s="46" t="s">
        <v>18</v>
      </c>
      <c r="F22" s="47">
        <v>2500</v>
      </c>
      <c r="G22" s="48"/>
      <c r="H22" s="48"/>
      <c r="I22" s="49"/>
      <c r="J22" s="57"/>
      <c r="K22" s="63">
        <v>1800</v>
      </c>
      <c r="L22" s="58"/>
      <c r="M22" s="58"/>
      <c r="N22" s="59"/>
    </row>
    <row r="23" spans="1:14" ht="18" customHeight="1">
      <c r="A23" s="61" t="str">
        <f t="shared" si="0"/>
        <v>메달램프175W</v>
      </c>
      <c r="B23" s="36"/>
      <c r="C23" s="36" t="s">
        <v>78</v>
      </c>
      <c r="D23" s="36" t="s">
        <v>79</v>
      </c>
      <c r="E23" s="46" t="s">
        <v>18</v>
      </c>
      <c r="F23" s="47">
        <v>12000</v>
      </c>
      <c r="G23" s="48"/>
      <c r="H23" s="48"/>
      <c r="I23" s="49"/>
      <c r="J23" s="57"/>
      <c r="K23" s="63">
        <v>10000</v>
      </c>
      <c r="L23" s="58"/>
      <c r="M23" s="58"/>
      <c r="N23" s="59"/>
    </row>
    <row r="24" spans="1:14" ht="18" customHeight="1">
      <c r="A24" s="61" t="str">
        <f t="shared" si="0"/>
        <v>메탈안정기175W</v>
      </c>
      <c r="B24" s="35"/>
      <c r="C24" s="36" t="s">
        <v>80</v>
      </c>
      <c r="D24" s="36" t="s">
        <v>79</v>
      </c>
      <c r="E24" s="46" t="s">
        <v>18</v>
      </c>
      <c r="F24" s="47">
        <v>32000</v>
      </c>
      <c r="G24" s="48"/>
      <c r="H24" s="48"/>
      <c r="I24" s="49"/>
      <c r="J24" s="57"/>
      <c r="K24" s="63">
        <v>26000</v>
      </c>
      <c r="L24" s="58"/>
      <c r="M24" s="58"/>
      <c r="N24" s="59"/>
    </row>
    <row r="25" spans="1:14" ht="18" customHeight="1">
      <c r="A25" s="61" t="str">
        <f t="shared" si="0"/>
        <v>방수후렉시볼22mm</v>
      </c>
      <c r="B25" s="36"/>
      <c r="C25" s="50" t="s">
        <v>81</v>
      </c>
      <c r="D25" s="36" t="s">
        <v>82</v>
      </c>
      <c r="E25" s="46" t="s">
        <v>15</v>
      </c>
      <c r="F25" s="47">
        <v>500</v>
      </c>
      <c r="G25" s="48"/>
      <c r="H25" s="48"/>
      <c r="I25" s="49"/>
      <c r="J25" s="57"/>
      <c r="K25" s="63">
        <v>300</v>
      </c>
      <c r="L25" s="58"/>
      <c r="M25" s="58"/>
      <c r="N25" s="59"/>
    </row>
    <row r="26" spans="1:14" ht="18" customHeight="1">
      <c r="A26" s="61" t="str">
        <f t="shared" si="0"/>
        <v>방수후렉시볼36mm</v>
      </c>
      <c r="B26" s="35"/>
      <c r="C26" s="50" t="s">
        <v>81</v>
      </c>
      <c r="D26" s="36" t="s">
        <v>55</v>
      </c>
      <c r="E26" s="46" t="s">
        <v>15</v>
      </c>
      <c r="F26" s="47">
        <v>700</v>
      </c>
      <c r="G26" s="48"/>
      <c r="H26" s="48"/>
      <c r="I26" s="49"/>
      <c r="J26" s="57"/>
      <c r="K26" s="63">
        <v>500</v>
      </c>
      <c r="L26" s="58"/>
      <c r="M26" s="58"/>
      <c r="N26" s="59"/>
    </row>
    <row r="27" spans="1:14" ht="18" customHeight="1">
      <c r="A27" s="61" t="str">
        <f t="shared" si="0"/>
        <v>배선차단기2P 40A</v>
      </c>
      <c r="B27" s="36"/>
      <c r="C27" s="36" t="s">
        <v>83</v>
      </c>
      <c r="D27" s="36" t="s">
        <v>84</v>
      </c>
      <c r="E27" s="46" t="s">
        <v>18</v>
      </c>
      <c r="F27" s="51">
        <v>15000</v>
      </c>
      <c r="G27" s="52"/>
      <c r="H27" s="52"/>
      <c r="I27" s="53"/>
      <c r="J27" s="57"/>
      <c r="K27" s="63">
        <v>12000</v>
      </c>
      <c r="L27" s="58"/>
      <c r="M27" s="58"/>
      <c r="N27" s="59"/>
    </row>
    <row r="28" spans="1:14" ht="18" customHeight="1">
      <c r="A28" s="61" t="str">
        <f t="shared" si="0"/>
        <v>배선차단기4P 50A</v>
      </c>
      <c r="B28" s="35"/>
      <c r="C28" s="36" t="s">
        <v>83</v>
      </c>
      <c r="D28" s="36" t="s">
        <v>85</v>
      </c>
      <c r="E28" s="46" t="s">
        <v>18</v>
      </c>
      <c r="F28" s="47">
        <v>25000</v>
      </c>
      <c r="G28" s="48"/>
      <c r="H28" s="48"/>
      <c r="I28" s="49"/>
      <c r="J28" s="57"/>
      <c r="K28" s="63">
        <v>19000</v>
      </c>
      <c r="L28" s="58"/>
      <c r="M28" s="58"/>
      <c r="N28" s="59"/>
    </row>
    <row r="29" spans="1:14" ht="18" customHeight="1">
      <c r="A29" s="61" t="str">
        <f t="shared" si="0"/>
        <v>벌브램프15w</v>
      </c>
      <c r="B29" s="35"/>
      <c r="C29" s="36" t="s">
        <v>86</v>
      </c>
      <c r="D29" s="36" t="s">
        <v>87</v>
      </c>
      <c r="E29" s="46" t="s">
        <v>18</v>
      </c>
      <c r="F29" s="47">
        <v>15000</v>
      </c>
      <c r="G29" s="48"/>
      <c r="H29" s="48"/>
      <c r="I29" s="49"/>
      <c r="J29" s="57"/>
      <c r="K29" s="63">
        <v>11500</v>
      </c>
      <c r="L29" s="58"/>
      <c r="M29" s="58"/>
      <c r="N29" s="59"/>
    </row>
    <row r="30" spans="1:14" ht="18" customHeight="1">
      <c r="A30" s="61" t="str">
        <f t="shared" si="0"/>
        <v>올리브유백14인치</v>
      </c>
      <c r="B30" s="36"/>
      <c r="C30" s="36" t="s">
        <v>88</v>
      </c>
      <c r="D30" s="36" t="s">
        <v>89</v>
      </c>
      <c r="E30" s="46" t="s">
        <v>18</v>
      </c>
      <c r="F30" s="47">
        <v>8000</v>
      </c>
      <c r="G30" s="48"/>
      <c r="H30" s="48"/>
      <c r="I30" s="49"/>
      <c r="J30" s="57"/>
      <c r="K30" s="63">
        <v>6500</v>
      </c>
      <c r="L30" s="58"/>
      <c r="M30" s="58"/>
      <c r="N30" s="59"/>
    </row>
    <row r="31" spans="1:14" ht="18" customHeight="1">
      <c r="A31" s="61" t="str">
        <f t="shared" si="0"/>
        <v>접지부스바4회로</v>
      </c>
      <c r="B31" s="36"/>
      <c r="C31" s="36" t="s">
        <v>90</v>
      </c>
      <c r="D31" s="36" t="s">
        <v>91</v>
      </c>
      <c r="E31" s="46" t="s">
        <v>18</v>
      </c>
      <c r="F31" s="47">
        <v>8900</v>
      </c>
      <c r="G31" s="48"/>
      <c r="H31" s="48"/>
      <c r="I31" s="49"/>
      <c r="J31" s="57"/>
      <c r="K31" s="63">
        <v>6500</v>
      </c>
      <c r="L31" s="58"/>
      <c r="M31" s="58"/>
      <c r="N31" s="59"/>
    </row>
    <row r="32" spans="1:14" ht="18" customHeight="1">
      <c r="A32" s="61" t="str">
        <f t="shared" si="0"/>
        <v>콘넥터22mm</v>
      </c>
      <c r="B32" s="36"/>
      <c r="C32" s="36" t="s">
        <v>92</v>
      </c>
      <c r="D32" s="36" t="s">
        <v>82</v>
      </c>
      <c r="E32" s="46" t="s">
        <v>18</v>
      </c>
      <c r="F32" s="47">
        <v>700</v>
      </c>
      <c r="G32" s="48"/>
      <c r="H32" s="48"/>
      <c r="I32" s="49"/>
      <c r="J32" s="57"/>
      <c r="K32" s="63">
        <v>500</v>
      </c>
      <c r="L32" s="58"/>
      <c r="M32" s="58"/>
      <c r="N32" s="59"/>
    </row>
    <row r="33" spans="1:14" ht="18" customHeight="1">
      <c r="A33" s="61" t="str">
        <f t="shared" si="0"/>
        <v>하이박스200x300x130</v>
      </c>
      <c r="B33" s="36"/>
      <c r="C33" s="50" t="s">
        <v>93</v>
      </c>
      <c r="D33" s="36" t="s">
        <v>94</v>
      </c>
      <c r="E33" s="46" t="s">
        <v>18</v>
      </c>
      <c r="F33" s="51">
        <v>1500</v>
      </c>
      <c r="G33" s="52"/>
      <c r="H33" s="52"/>
      <c r="I33" s="53"/>
      <c r="J33" s="57"/>
      <c r="K33" s="63">
        <v>1000</v>
      </c>
      <c r="L33" s="58"/>
      <c r="M33" s="58"/>
      <c r="N33" s="59"/>
    </row>
    <row r="34" spans="1:14" ht="18" customHeight="1">
      <c r="A34" s="61" t="str">
        <f t="shared" si="0"/>
        <v>하이박스200x150x130</v>
      </c>
      <c r="B34" s="36"/>
      <c r="C34" s="50" t="s">
        <v>93</v>
      </c>
      <c r="D34" s="36" t="s">
        <v>95</v>
      </c>
      <c r="E34" s="46" t="s">
        <v>18</v>
      </c>
      <c r="F34" s="47">
        <v>1500</v>
      </c>
      <c r="G34" s="48"/>
      <c r="H34" s="48"/>
      <c r="I34" s="49"/>
      <c r="J34" s="57"/>
      <c r="K34" s="63">
        <v>1000</v>
      </c>
      <c r="L34" s="58"/>
      <c r="M34" s="58"/>
      <c r="N34" s="59"/>
    </row>
    <row r="35" spans="1:14" ht="18" customHeight="1">
      <c r="A35" s="61" t="str">
        <f t="shared" si="0"/>
        <v>하이박스300x400x150</v>
      </c>
      <c r="B35" s="36"/>
      <c r="C35" s="50" t="s">
        <v>93</v>
      </c>
      <c r="D35" s="36" t="s">
        <v>96</v>
      </c>
      <c r="E35" s="46" t="s">
        <v>18</v>
      </c>
      <c r="F35" s="47">
        <v>2500</v>
      </c>
      <c r="G35" s="48"/>
      <c r="H35" s="48"/>
      <c r="I35" s="49"/>
      <c r="J35" s="57"/>
      <c r="K35" s="63">
        <v>1800</v>
      </c>
      <c r="L35" s="58"/>
      <c r="M35" s="58"/>
      <c r="N35" s="59"/>
    </row>
    <row r="36" spans="1:14" ht="18" customHeight="1">
      <c r="A36" s="61" t="str">
        <f t="shared" si="0"/>
        <v>노무비내선전공</v>
      </c>
      <c r="B36" s="36"/>
      <c r="C36" s="36" t="s">
        <v>97</v>
      </c>
      <c r="D36" s="36" t="s">
        <v>137</v>
      </c>
      <c r="E36" s="46" t="s">
        <v>181</v>
      </c>
      <c r="F36" s="47">
        <v>200000</v>
      </c>
      <c r="G36" s="48"/>
      <c r="H36" s="48"/>
      <c r="I36" s="49"/>
      <c r="J36" s="57"/>
      <c r="K36" s="63">
        <v>180000</v>
      </c>
      <c r="L36" s="58"/>
      <c r="M36" s="58"/>
      <c r="N36" s="59"/>
    </row>
    <row r="37" spans="1:14" ht="18" customHeight="1">
      <c r="A37" s="61" t="str">
        <f t="shared" si="0"/>
        <v>노무비비전공</v>
      </c>
      <c r="B37" s="36"/>
      <c r="C37" s="36" t="s">
        <v>16</v>
      </c>
      <c r="D37" s="36" t="s">
        <v>143</v>
      </c>
      <c r="E37" s="46" t="s">
        <v>181</v>
      </c>
      <c r="F37" s="47">
        <v>160000</v>
      </c>
      <c r="G37" s="48"/>
      <c r="H37" s="48"/>
      <c r="I37" s="49"/>
      <c r="J37" s="57"/>
      <c r="K37" s="63">
        <v>150000</v>
      </c>
      <c r="L37" s="58"/>
      <c r="M37" s="58"/>
      <c r="N37" s="59"/>
    </row>
    <row r="38" spans="1:14" ht="18" customHeight="1">
      <c r="A38" s="61" t="str">
        <f t="shared" si="0"/>
        <v>노무비외선전공</v>
      </c>
      <c r="B38" s="36"/>
      <c r="C38" s="36" t="s">
        <v>16</v>
      </c>
      <c r="D38" s="36" t="s">
        <v>147</v>
      </c>
      <c r="E38" s="46" t="s">
        <v>181</v>
      </c>
      <c r="F38" s="47">
        <v>200000</v>
      </c>
      <c r="G38" s="48"/>
      <c r="H38" s="48"/>
      <c r="I38" s="49"/>
      <c r="J38" s="57"/>
      <c r="K38" s="63">
        <v>200000</v>
      </c>
      <c r="L38" s="58"/>
      <c r="M38" s="58"/>
      <c r="N38" s="59"/>
    </row>
    <row r="39" spans="1:14" ht="18" customHeight="1">
      <c r="A39" s="61" t="str">
        <f t="shared" si="0"/>
        <v>메인분전반자체제작</v>
      </c>
      <c r="B39" s="36"/>
      <c r="C39" s="36" t="s">
        <v>102</v>
      </c>
      <c r="D39" s="36" t="s">
        <v>153</v>
      </c>
      <c r="E39" s="46" t="s">
        <v>152</v>
      </c>
      <c r="F39" s="47">
        <v>450000</v>
      </c>
      <c r="G39" s="48"/>
      <c r="H39" s="48"/>
      <c r="I39" s="49"/>
      <c r="J39" s="57"/>
      <c r="K39" s="63"/>
      <c r="L39" s="58"/>
      <c r="M39" s="58"/>
      <c r="N39" s="59"/>
    </row>
    <row r="40" spans="1:14" ht="18" customHeight="1">
      <c r="A40" s="61" t="str">
        <f t="shared" si="0"/>
        <v>분전반_각동자체제작</v>
      </c>
      <c r="B40" s="36"/>
      <c r="C40" s="36" t="s">
        <v>161</v>
      </c>
      <c r="D40" s="36" t="s">
        <v>153</v>
      </c>
      <c r="E40" s="46" t="s">
        <v>152</v>
      </c>
      <c r="F40" s="47">
        <v>200000</v>
      </c>
      <c r="G40" s="48"/>
      <c r="H40" s="48"/>
      <c r="I40" s="49"/>
      <c r="J40" s="57"/>
      <c r="K40" s="63"/>
      <c r="L40" s="58"/>
      <c r="M40" s="58"/>
      <c r="N40" s="59"/>
    </row>
    <row r="41" spans="1:14" ht="18" customHeight="1">
      <c r="A41" s="61" t="str">
        <f t="shared" si="0"/>
        <v>기타자재</v>
      </c>
      <c r="B41" s="36"/>
      <c r="C41" s="36" t="s">
        <v>158</v>
      </c>
      <c r="D41" s="36"/>
      <c r="E41" s="46" t="s">
        <v>163</v>
      </c>
      <c r="F41" s="47">
        <v>0</v>
      </c>
      <c r="G41" s="48"/>
      <c r="H41" s="48"/>
      <c r="I41" s="49"/>
      <c r="J41" s="57"/>
      <c r="K41" s="63"/>
      <c r="L41" s="58"/>
      <c r="M41" s="58"/>
      <c r="N41" s="59"/>
    </row>
    <row r="42" spans="1:14" ht="18" customHeight="1">
      <c r="A42" s="61" t="str">
        <f t="shared" si="0"/>
        <v>경비</v>
      </c>
      <c r="B42" s="36"/>
      <c r="C42" s="36" t="s">
        <v>159</v>
      </c>
      <c r="D42" s="36"/>
      <c r="E42" s="46" t="s">
        <v>163</v>
      </c>
      <c r="F42" s="47">
        <v>0</v>
      </c>
      <c r="G42" s="48"/>
      <c r="H42" s="48"/>
      <c r="I42" s="49"/>
      <c r="J42" s="57"/>
      <c r="K42" s="63"/>
      <c r="L42" s="58"/>
      <c r="M42" s="58"/>
      <c r="N42" s="59"/>
    </row>
    <row r="43" spans="1:14" ht="18" customHeight="1">
      <c r="A43" s="61" t="str">
        <f t="shared" si="0"/>
        <v/>
      </c>
      <c r="B43" s="36"/>
      <c r="C43" s="36"/>
      <c r="D43" s="36"/>
      <c r="E43" s="46"/>
      <c r="F43" s="47"/>
      <c r="G43" s="48"/>
      <c r="H43" s="48"/>
      <c r="I43" s="49"/>
      <c r="J43" s="57"/>
      <c r="K43" s="63"/>
      <c r="L43" s="58"/>
      <c r="M43" s="58"/>
      <c r="N43" s="59"/>
    </row>
    <row r="44" spans="1:14" ht="18" customHeight="1">
      <c r="A44" s="61" t="str">
        <f t="shared" si="0"/>
        <v/>
      </c>
      <c r="B44" s="36"/>
      <c r="C44" s="36"/>
      <c r="D44" s="36"/>
      <c r="E44" s="46"/>
      <c r="F44" s="47"/>
      <c r="G44" s="48"/>
      <c r="H44" s="48"/>
      <c r="I44" s="49"/>
      <c r="J44" s="57"/>
      <c r="K44" s="63"/>
      <c r="L44" s="58"/>
      <c r="M44" s="58"/>
      <c r="N44" s="59"/>
    </row>
    <row r="45" spans="1:14" ht="18" customHeight="1">
      <c r="A45" s="61" t="str">
        <f t="shared" si="0"/>
        <v/>
      </c>
      <c r="B45" s="36"/>
      <c r="C45" s="36"/>
      <c r="D45" s="36"/>
      <c r="E45" s="46"/>
      <c r="F45" s="47"/>
      <c r="G45" s="48"/>
      <c r="H45" s="48"/>
      <c r="I45" s="49"/>
      <c r="J45" s="57"/>
      <c r="K45" s="63"/>
      <c r="L45" s="58"/>
      <c r="M45" s="58"/>
      <c r="N45" s="59"/>
    </row>
    <row r="46" spans="1:14" ht="18" customHeight="1">
      <c r="A46" s="61" t="str">
        <f t="shared" si="0"/>
        <v/>
      </c>
      <c r="B46" s="35"/>
      <c r="C46" s="35"/>
      <c r="D46" s="35"/>
      <c r="E46" s="46"/>
      <c r="F46" s="47"/>
      <c r="G46" s="48"/>
      <c r="H46" s="48"/>
      <c r="I46" s="49"/>
      <c r="J46" s="57"/>
      <c r="K46" s="63"/>
      <c r="L46" s="58"/>
      <c r="M46" s="58"/>
      <c r="N46" s="59"/>
    </row>
    <row r="47" spans="1:14" ht="18" customHeight="1">
      <c r="A47" s="61" t="str">
        <f t="shared" si="0"/>
        <v/>
      </c>
      <c r="B47" s="35"/>
      <c r="C47" s="35"/>
      <c r="D47" s="35"/>
      <c r="E47" s="46"/>
      <c r="F47" s="47"/>
      <c r="G47" s="48"/>
      <c r="H47" s="48"/>
      <c r="I47" s="49"/>
      <c r="J47" s="57"/>
      <c r="K47" s="63"/>
      <c r="L47" s="58"/>
      <c r="M47" s="58"/>
      <c r="N47" s="59"/>
    </row>
    <row r="48" spans="1:14" ht="18" customHeight="1">
      <c r="A48" s="61" t="str">
        <f t="shared" si="0"/>
        <v/>
      </c>
      <c r="B48" s="35"/>
      <c r="C48" s="35"/>
      <c r="D48" s="35"/>
      <c r="E48" s="46"/>
      <c r="F48" s="47"/>
      <c r="G48" s="48"/>
      <c r="H48" s="48"/>
      <c r="I48" s="49"/>
      <c r="J48" s="57"/>
      <c r="K48" s="63"/>
      <c r="L48" s="58"/>
      <c r="M48" s="58"/>
      <c r="N48" s="59"/>
    </row>
    <row r="49" spans="1:14" ht="18" customHeight="1">
      <c r="A49" s="61" t="str">
        <f t="shared" si="0"/>
        <v/>
      </c>
      <c r="B49" s="35"/>
      <c r="C49" s="35"/>
      <c r="D49" s="35"/>
      <c r="E49" s="46"/>
      <c r="F49" s="47"/>
      <c r="G49" s="48"/>
      <c r="H49" s="48"/>
      <c r="I49" s="49"/>
      <c r="J49" s="57"/>
      <c r="K49" s="63"/>
      <c r="L49" s="58"/>
      <c r="M49" s="58"/>
      <c r="N49" s="59"/>
    </row>
    <row r="50" spans="1:14" ht="18" customHeight="1">
      <c r="A50" s="61" t="str">
        <f t="shared" si="0"/>
        <v/>
      </c>
      <c r="B50" s="35"/>
      <c r="C50" s="35"/>
      <c r="D50" s="35"/>
      <c r="E50" s="46"/>
      <c r="F50" s="47"/>
      <c r="G50" s="48"/>
      <c r="H50" s="48"/>
      <c r="I50" s="49"/>
      <c r="J50" s="57"/>
      <c r="K50" s="63"/>
      <c r="L50" s="58"/>
      <c r="M50" s="58"/>
      <c r="N50" s="59"/>
    </row>
  </sheetData>
  <autoFilter ref="B6:N36"/>
  <mergeCells count="2">
    <mergeCell ref="F5:I5"/>
    <mergeCell ref="J5:N5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W15"/>
  <sheetViews>
    <sheetView showGridLines="0" workbookViewId="0">
      <selection activeCell="D21" sqref="D21"/>
    </sheetView>
  </sheetViews>
  <sheetFormatPr defaultRowHeight="18" customHeight="1"/>
  <cols>
    <col min="1" max="2" width="8.5" style="24" customWidth="1"/>
    <col min="3" max="3" width="9.25" style="24" customWidth="1"/>
    <col min="4" max="4" width="14.125" style="24" customWidth="1"/>
    <col min="5" max="23" width="8.5" style="24" customWidth="1"/>
    <col min="24" max="16384" width="9" style="24"/>
  </cols>
  <sheetData>
    <row r="2" spans="1:23" ht="18" customHeight="1">
      <c r="A2" s="60" t="s">
        <v>101</v>
      </c>
      <c r="B2" s="60" t="s">
        <v>100</v>
      </c>
      <c r="C2" s="60" t="s">
        <v>161</v>
      </c>
      <c r="D2" s="60" t="s">
        <v>103</v>
      </c>
      <c r="E2" s="60" t="s">
        <v>104</v>
      </c>
      <c r="F2" s="60" t="s">
        <v>105</v>
      </c>
      <c r="G2" s="60" t="s">
        <v>106</v>
      </c>
      <c r="H2" s="60" t="s">
        <v>107</v>
      </c>
      <c r="I2" s="60" t="s">
        <v>108</v>
      </c>
      <c r="J2" s="60" t="s">
        <v>109</v>
      </c>
      <c r="K2" s="60" t="s">
        <v>110</v>
      </c>
      <c r="L2" s="60" t="s">
        <v>111</v>
      </c>
      <c r="M2" s="60" t="s">
        <v>112</v>
      </c>
      <c r="N2" s="60" t="s">
        <v>113</v>
      </c>
      <c r="O2" s="60" t="s">
        <v>114</v>
      </c>
      <c r="P2" s="60" t="s">
        <v>115</v>
      </c>
      <c r="Q2" s="60" t="s">
        <v>116</v>
      </c>
      <c r="R2" s="60" t="s">
        <v>117</v>
      </c>
      <c r="S2" s="60" t="s">
        <v>118</v>
      </c>
      <c r="T2" s="60" t="s">
        <v>119</v>
      </c>
      <c r="U2" s="60" t="s">
        <v>154</v>
      </c>
      <c r="V2" s="60" t="s">
        <v>157</v>
      </c>
      <c r="W2" s="60" t="s">
        <v>120</v>
      </c>
    </row>
    <row r="3" spans="1:23" ht="18" customHeight="1">
      <c r="A3" s="36" t="s">
        <v>121</v>
      </c>
      <c r="B3" s="36" t="s">
        <v>151</v>
      </c>
      <c r="C3" s="36" t="s">
        <v>151</v>
      </c>
      <c r="D3" s="36" t="s">
        <v>122</v>
      </c>
      <c r="E3" s="36" t="s">
        <v>123</v>
      </c>
      <c r="F3" s="36" t="s">
        <v>124</v>
      </c>
      <c r="G3" s="36" t="s">
        <v>125</v>
      </c>
      <c r="H3" s="36" t="s">
        <v>126</v>
      </c>
      <c r="I3" s="36" t="s">
        <v>127</v>
      </c>
      <c r="J3" s="36" t="s">
        <v>128</v>
      </c>
      <c r="K3" s="36" t="s">
        <v>129</v>
      </c>
      <c r="L3" s="36" t="s">
        <v>124</v>
      </c>
      <c r="M3" s="36" t="s">
        <v>130</v>
      </c>
      <c r="N3" s="36" t="s">
        <v>130</v>
      </c>
      <c r="O3" s="36" t="s">
        <v>131</v>
      </c>
      <c r="P3" s="36" t="s">
        <v>132</v>
      </c>
      <c r="Q3" s="36" t="s">
        <v>133</v>
      </c>
      <c r="R3" s="36" t="s">
        <v>134</v>
      </c>
      <c r="S3" s="36" t="s">
        <v>135</v>
      </c>
      <c r="T3" s="36" t="s">
        <v>136</v>
      </c>
      <c r="U3" s="36"/>
      <c r="V3" s="36"/>
      <c r="W3" s="36" t="s">
        <v>137</v>
      </c>
    </row>
    <row r="4" spans="1:23" ht="18" customHeight="1">
      <c r="A4" s="36" t="s">
        <v>131</v>
      </c>
      <c r="B4" s="36"/>
      <c r="C4" s="36"/>
      <c r="D4" s="36" t="s">
        <v>138</v>
      </c>
      <c r="E4" s="36"/>
      <c r="F4" s="36" t="s">
        <v>139</v>
      </c>
      <c r="G4" s="36" t="s">
        <v>140</v>
      </c>
      <c r="H4" s="36"/>
      <c r="I4" s="36"/>
      <c r="J4" s="36"/>
      <c r="K4" s="36"/>
      <c r="L4" s="36" t="s">
        <v>139</v>
      </c>
      <c r="M4" s="36"/>
      <c r="N4" s="36"/>
      <c r="O4" s="36" t="s">
        <v>121</v>
      </c>
      <c r="P4" s="36" t="s">
        <v>141</v>
      </c>
      <c r="Q4" s="36"/>
      <c r="R4" s="36"/>
      <c r="S4" s="36"/>
      <c r="T4" s="36" t="s">
        <v>142</v>
      </c>
      <c r="U4" s="36"/>
      <c r="V4" s="36"/>
      <c r="W4" s="36" t="s">
        <v>143</v>
      </c>
    </row>
    <row r="5" spans="1:23" ht="18" customHeight="1">
      <c r="A5" s="36"/>
      <c r="B5" s="36"/>
      <c r="C5" s="36"/>
      <c r="D5" s="36" t="s">
        <v>144</v>
      </c>
      <c r="E5" s="36"/>
      <c r="F5" s="36"/>
      <c r="G5" s="36" t="s">
        <v>145</v>
      </c>
      <c r="H5" s="36"/>
      <c r="I5" s="36"/>
      <c r="J5" s="36"/>
      <c r="K5" s="36"/>
      <c r="L5" s="36"/>
      <c r="M5" s="36"/>
      <c r="N5" s="36"/>
      <c r="O5" s="36"/>
      <c r="P5" s="36" t="s">
        <v>155</v>
      </c>
      <c r="Q5" s="36"/>
      <c r="R5" s="36"/>
      <c r="S5" s="36"/>
      <c r="T5" s="36" t="s">
        <v>146</v>
      </c>
      <c r="U5" s="36"/>
      <c r="V5" s="36"/>
      <c r="W5" s="36" t="s">
        <v>147</v>
      </c>
    </row>
    <row r="6" spans="1:23" ht="18" customHeight="1">
      <c r="A6" s="36"/>
      <c r="B6" s="36"/>
      <c r="C6" s="36"/>
      <c r="D6" s="36" t="s">
        <v>148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 ht="18" customHeight="1">
      <c r="A7" s="36"/>
      <c r="B7" s="36"/>
      <c r="C7" s="36"/>
      <c r="D7" s="36" t="s">
        <v>149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 ht="18" customHeight="1">
      <c r="A8" s="36"/>
      <c r="B8" s="36"/>
      <c r="C8" s="36"/>
      <c r="D8" s="36" t="s">
        <v>156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spans="1:23" ht="18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18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spans="1:23" ht="18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23" ht="18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1:23" ht="18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 ht="18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ht="18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50</vt:i4>
      </vt:variant>
    </vt:vector>
  </HeadingPairs>
  <TitlesOfParts>
    <vt:vector size="54" baseType="lpstr">
      <vt:lpstr>견적서</vt:lpstr>
      <vt:lpstr>회사기본정보</vt:lpstr>
      <vt:lpstr>자재관리</vt:lpstr>
      <vt:lpstr>견적서항목</vt:lpstr>
      <vt:lpstr>_36mm</vt:lpstr>
      <vt:lpstr>자재관리!FCV_전선</vt:lpstr>
      <vt:lpstr>FCV_전선</vt:lpstr>
      <vt:lpstr>FCV전선</vt:lpstr>
      <vt:lpstr>자재관리!GV전선</vt:lpstr>
      <vt:lpstr>GV전선</vt:lpstr>
      <vt:lpstr>견적서!Print_Area</vt:lpstr>
      <vt:lpstr>자재관리!경비</vt:lpstr>
      <vt:lpstr>경비</vt:lpstr>
      <vt:lpstr>자재관리!기타자재</vt:lpstr>
      <vt:lpstr>기타자재</vt:lpstr>
      <vt:lpstr>자재관리!노무비</vt:lpstr>
      <vt:lpstr>노무비</vt:lpstr>
      <vt:lpstr>자재관리!노출콘센트</vt:lpstr>
      <vt:lpstr>노출콘센트</vt:lpstr>
      <vt:lpstr>자재관리!누전차단기</vt:lpstr>
      <vt:lpstr>누전차단기</vt:lpstr>
      <vt:lpstr>자재관리!누전콘센트</vt:lpstr>
      <vt:lpstr>누전콘센트</vt:lpstr>
      <vt:lpstr>자재관리!등기구</vt:lpstr>
      <vt:lpstr>등기구</vt:lpstr>
      <vt:lpstr>자재관리!램프</vt:lpstr>
      <vt:lpstr>램프</vt:lpstr>
      <vt:lpstr>자재관리!매입스위치</vt:lpstr>
      <vt:lpstr>매입스위치</vt:lpstr>
      <vt:lpstr>자재관리!매입콘센트</vt:lpstr>
      <vt:lpstr>매입콘센트</vt:lpstr>
      <vt:lpstr>자재관리!메달램프</vt:lpstr>
      <vt:lpstr>메달램프</vt:lpstr>
      <vt:lpstr>자재관리!메인분전반</vt:lpstr>
      <vt:lpstr>메인분전반</vt:lpstr>
      <vt:lpstr>자재관리!메탈안정기</vt:lpstr>
      <vt:lpstr>메탈안정기</vt:lpstr>
      <vt:lpstr>자재관리!방수후렉시볼</vt:lpstr>
      <vt:lpstr>방수후렉시볼</vt:lpstr>
      <vt:lpstr>자재관리!배선차단기</vt:lpstr>
      <vt:lpstr>배선차단기</vt:lpstr>
      <vt:lpstr>자재관리!벌브램프</vt:lpstr>
      <vt:lpstr>벌브램프</vt:lpstr>
      <vt:lpstr>자재관리!분전반_각동</vt:lpstr>
      <vt:lpstr>분전반_각동</vt:lpstr>
      <vt:lpstr>자재관리!올리브유백</vt:lpstr>
      <vt:lpstr>올리브유백</vt:lpstr>
      <vt:lpstr>자재관리!접지부스바</vt:lpstr>
      <vt:lpstr>접지부스바</vt:lpstr>
      <vt:lpstr>콘넥타</vt:lpstr>
      <vt:lpstr>자재관리!콘넥터</vt:lpstr>
      <vt:lpstr>콘넥터</vt:lpstr>
      <vt:lpstr>자재관리!하이박스</vt:lpstr>
      <vt:lpstr>하이박스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cp:lastPrinted>2021-01-18T01:34:53Z</cp:lastPrinted>
  <dcterms:created xsi:type="dcterms:W3CDTF">2019-09-05T05:39:24Z</dcterms:created>
  <dcterms:modified xsi:type="dcterms:W3CDTF">2021-01-27T00:43:50Z</dcterms:modified>
</cp:coreProperties>
</file>