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https://bmgf.sharepoint.com/sites/FPMNCHNutrition/Shared Documents/HDS - Health and Data Systems/Cascade of care model/Model design/"/>
    </mc:Choice>
  </mc:AlternateContent>
  <xr:revisionPtr revIDLastSave="0" documentId="8_{2027A63D-25F3-4E77-8122-8A836E090DB1}" xr6:coauthVersionLast="47" xr6:coauthVersionMax="47" xr10:uidLastSave="{00000000-0000-0000-0000-000000000000}"/>
  <bookViews>
    <workbookView xWindow="0" yWindow="30" windowWidth="19200" windowHeight="11370" tabRatio="809" firstSheet="7" activeTab="7" xr2:uid="{F520C433-553A-4CDA-A97E-5B0461DD96EA}"/>
  </bookViews>
  <sheets>
    <sheet name="Validation lists" sheetId="6" r:id="rId1"/>
    <sheet name="Demographics" sheetId="9" r:id="rId2"/>
    <sheet name="Health system contact" sheetId="3" r:id="rId3"/>
    <sheet name="General model parameters" sheetId="10" r:id="rId4"/>
    <sheet name="System constraints" sheetId="7" r:id="rId5"/>
    <sheet name="Need &amp; demand" sheetId="2" r:id="rId6"/>
    <sheet name="Diseases" sheetId="5" r:id="rId7"/>
    <sheet name="Mortality &amp; incidence" sheetId="4" r:id="rId8"/>
    <sheet name="Results" sheetId="8" r:id="rId9"/>
    <sheet name="Sheet1" sheetId="1" r:id="rId10"/>
  </sheets>
  <calcPr calcId="191028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4" l="1"/>
  <c r="N4" i="4"/>
  <c r="O4" i="4"/>
  <c r="N5" i="4"/>
  <c r="M5" i="4"/>
  <c r="M4" i="4"/>
  <c r="M3" i="4"/>
  <c r="I7" i="2"/>
  <c r="B8" i="2"/>
  <c r="B7" i="2"/>
  <c r="C8" i="2"/>
  <c r="C7" i="2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C4" i="4"/>
  <c r="C5" i="4"/>
  <c r="C6" i="4"/>
  <c r="C7" i="4"/>
  <c r="C8" i="4"/>
  <c r="C9" i="4"/>
  <c r="C10" i="4"/>
  <c r="C11" i="4"/>
  <c r="C12" i="4"/>
  <c r="C13" i="4"/>
  <c r="C14" i="4"/>
  <c r="J9" i="4"/>
  <c r="J6" i="4"/>
  <c r="J4" i="4"/>
  <c r="J3" i="4"/>
  <c r="J5" i="4"/>
  <c r="I10" i="4"/>
  <c r="I11" i="4"/>
  <c r="I7" i="4"/>
  <c r="I8" i="4"/>
  <c r="J8" i="4"/>
  <c r="B9" i="4"/>
  <c r="B10" i="4"/>
  <c r="B11" i="4"/>
  <c r="B12" i="4"/>
  <c r="B13" i="4"/>
  <c r="B14" i="4"/>
  <c r="B15" i="4"/>
  <c r="B16" i="4"/>
  <c r="B17" i="4"/>
  <c r="B18" i="4"/>
  <c r="J11" i="4"/>
  <c r="I12" i="4"/>
  <c r="J7" i="4"/>
  <c r="J10" i="4"/>
  <c r="I13" i="4"/>
  <c r="J12" i="4"/>
  <c r="J13" i="4"/>
  <c r="I14" i="4"/>
  <c r="J14" i="4"/>
  <c r="I15" i="4"/>
  <c r="I16" i="4"/>
  <c r="J15" i="4"/>
  <c r="I17" i="4"/>
  <c r="J16" i="4"/>
  <c r="I18" i="4"/>
  <c r="J18" i="4"/>
  <c r="J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tc={809EBC82-1527-4524-889D-132DC1CC47B6}</author>
    <author>tc={808DABD7-3958-46C4-AAAB-AC07D688E323}</author>
    <author>tc={0D38248C-D2C5-4814-890C-1CE22E2AC9A6}</author>
  </authors>
  <commentList>
    <comment ref="M3" authorId="0" shapeId="0" xr:uid="{809EBC82-1527-4524-889D-132DC1CC47B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https://pmc.ncbi.nlm.nih.gov/articles/PMC1712354/#:~:text=Measles%20case%20fatality%20ratios%20vary,may%20be%20higher%20in%20girls.</t>
      </text>
    </comment>
    <comment ref="M4" authorId="1" shapeId="0" xr:uid="{808DABD7-3958-46C4-AAAB-AC07D688E32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https://pmc.ncbi.nlm.nih.gov/articles/PMC10756990/#:~:text=Bacterial%20meningitis%2C%20if%20left%20untreated,substantial%20changes%20in%20recent%20decades%2C</t>
      </text>
    </comment>
    <comment ref="M5" authorId="2" shapeId="0" xr:uid="{0D38248C-D2C5-4814-890C-1CE22E2AC9A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https://www.pasteur.fr/en/medical-center/disease-sheets/yellow-fever</t>
      </text>
    </comment>
  </commentList>
</comments>
</file>

<file path=xl/sharedStrings.xml><?xml version="1.0" encoding="utf-8"?>
<sst xmlns="http://schemas.openxmlformats.org/spreadsheetml/2006/main" count="423" uniqueCount="233">
  <si>
    <t>Validation_Lists</t>
  </si>
  <si>
    <t>Contact</t>
  </si>
  <si>
    <t>Cadres</t>
  </si>
  <si>
    <t>Products</t>
  </si>
  <si>
    <t>Interventions</t>
  </si>
  <si>
    <t>Conditions</t>
  </si>
  <si>
    <t>1st EPI</t>
  </si>
  <si>
    <t>CHW</t>
  </si>
  <si>
    <t>Vitamin A</t>
  </si>
  <si>
    <t>MCV 1</t>
  </si>
  <si>
    <t>Measles</t>
  </si>
  <si>
    <t>2nd EPI</t>
  </si>
  <si>
    <t>Nurse</t>
  </si>
  <si>
    <t>MCV</t>
  </si>
  <si>
    <t>MCV 2</t>
  </si>
  <si>
    <t>Meningitis</t>
  </si>
  <si>
    <t>3rd EPI</t>
  </si>
  <si>
    <t>Midwife</t>
  </si>
  <si>
    <t>Yellow fever vaccine</t>
  </si>
  <si>
    <t>Meningitis vaccine</t>
  </si>
  <si>
    <t>HPV</t>
  </si>
  <si>
    <t>4th EPI</t>
  </si>
  <si>
    <t>Medical officer</t>
  </si>
  <si>
    <t>Yellow fever</t>
  </si>
  <si>
    <t>5th EPI</t>
  </si>
  <si>
    <t>HPV vaccine</t>
  </si>
  <si>
    <t>HPV vaccine 1</t>
  </si>
  <si>
    <t>6th EPI</t>
  </si>
  <si>
    <t>HPV vaccine 2</t>
  </si>
  <si>
    <t>Initial_Population</t>
  </si>
  <si>
    <t>Household_Size</t>
  </si>
  <si>
    <t>Fertility_Mortality_Rates</t>
  </si>
  <si>
    <t>Seasonality_Curves</t>
  </si>
  <si>
    <t>Agegroup</t>
  </si>
  <si>
    <t>M</t>
  </si>
  <si>
    <t>F</t>
  </si>
  <si>
    <t>Min</t>
  </si>
  <si>
    <t>Mean</t>
  </si>
  <si>
    <t>Std Dev</t>
  </si>
  <si>
    <t>Max</t>
  </si>
  <si>
    <t>Description</t>
  </si>
  <si>
    <t>Type</t>
  </si>
  <si>
    <t>Sex</t>
  </si>
  <si>
    <t>Age Start</t>
  </si>
  <si>
    <t>Age End</t>
  </si>
  <si>
    <t>Initial Value</t>
  </si>
  <si>
    <t>Secular Trend</t>
  </si>
  <si>
    <t>Month</t>
  </si>
  <si>
    <t>Births</t>
  </si>
  <si>
    <t>&lt;1</t>
  </si>
  <si>
    <t>Annual birth rate male</t>
  </si>
  <si>
    <t>Fertility</t>
  </si>
  <si>
    <t>Jan</t>
  </si>
  <si>
    <t>Age specific fertility rate: 0-14</t>
  </si>
  <si>
    <t>Feb</t>
  </si>
  <si>
    <t>** Oromia 2019</t>
  </si>
  <si>
    <t>Age specific fertility rate: 15-19</t>
  </si>
  <si>
    <t>Mar</t>
  </si>
  <si>
    <t>Age specific fertility rate: 20-24</t>
  </si>
  <si>
    <t>Apr</t>
  </si>
  <si>
    <t>Age specific fertility rate: 25-29</t>
  </si>
  <si>
    <t>May</t>
  </si>
  <si>
    <t>Age specific fertility rate: 30-34</t>
  </si>
  <si>
    <t>June</t>
  </si>
  <si>
    <t>Age specific fertility rate: 35-39</t>
  </si>
  <si>
    <t>July</t>
  </si>
  <si>
    <t>Age specific fertility rate: 40-44</t>
  </si>
  <si>
    <t>Aug</t>
  </si>
  <si>
    <t>Age specific fertility rate: 45-49</t>
  </si>
  <si>
    <t>Sept</t>
  </si>
  <si>
    <t>Age specific fertility rate: 50-100</t>
  </si>
  <si>
    <t>Oct</t>
  </si>
  <si>
    <t>Mortality infants F</t>
  </si>
  <si>
    <t>Mortality</t>
  </si>
  <si>
    <t>Nov</t>
  </si>
  <si>
    <t>Mortality 1-4yr F</t>
  </si>
  <si>
    <t>Dec</t>
  </si>
  <si>
    <t>Mortality 5-9yr F</t>
  </si>
  <si>
    <t>Mortality 10-14yr F</t>
  </si>
  <si>
    <t>Mortality 15-19yr F</t>
  </si>
  <si>
    <t>Mortality 20-34yr F</t>
  </si>
  <si>
    <t>Mortality 35-49yr F</t>
  </si>
  <si>
    <t>Mortality 50-59yr F</t>
  </si>
  <si>
    <t>Mortality 60-74yr F</t>
  </si>
  <si>
    <t>Mortality 75+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</si>
  <si>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</si>
  <si>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</si>
  <si>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</si>
  <si>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</si>
  <si>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</si>
  <si>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</si>
  <si>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 35-49yr M</t>
  </si>
  <si>
    <t>Mortality 50-59yr M</t>
  </si>
  <si>
    <t>Mortality 60-74yr M</t>
  </si>
  <si>
    <t>Mortality 75+ M</t>
  </si>
  <si>
    <t>Intervention_Resources</t>
  </si>
  <si>
    <t>HRH_Requirements</t>
  </si>
  <si>
    <t>Intervention</t>
  </si>
  <si>
    <t>Product</t>
  </si>
  <si>
    <t>Quantity</t>
  </si>
  <si>
    <t>1st prefered cadre</t>
  </si>
  <si>
    <t>2nd preferred cadre</t>
  </si>
  <si>
    <t>3rd preferred cadre</t>
  </si>
  <si>
    <t>4th preferred cadre</t>
  </si>
  <si>
    <t>Contact time (mins)</t>
  </si>
  <si>
    <t>Overhead time (mins)</t>
  </si>
  <si>
    <t>Start year</t>
  </si>
  <si>
    <t>Duration</t>
  </si>
  <si>
    <t>(months)</t>
  </si>
  <si>
    <t>Population scale factor</t>
  </si>
  <si>
    <t>Weekly_Hours_ByCadre</t>
  </si>
  <si>
    <t>Cadre</t>
  </si>
  <si>
    <t>Sunday</t>
  </si>
  <si>
    <t>Monday</t>
  </si>
  <si>
    <t>Tuesday</t>
  </si>
  <si>
    <t>Wednesday</t>
  </si>
  <si>
    <t>Thursday</t>
  </si>
  <si>
    <t>Friday</t>
  </si>
  <si>
    <t>Saturday</t>
  </si>
  <si>
    <t>Total hours of time available.</t>
  </si>
  <si>
    <t>This approximates a vaccination session schedule.</t>
  </si>
  <si>
    <t>We will need to think about how to modify this approach to have both session schedules and cadres available throughout the week for other tasks.</t>
  </si>
  <si>
    <t>Supply_Chain</t>
  </si>
  <si>
    <t>Vial count (initial)</t>
  </si>
  <si>
    <t>Doses per vial</t>
  </si>
  <si>
    <t>Delivery schedule</t>
  </si>
  <si>
    <t>Avg quantity</t>
  </si>
  <si>
    <t>Variance quantity</t>
  </si>
  <si>
    <t>Minimum to open</t>
  </si>
  <si>
    <t>Monthly</t>
  </si>
  <si>
    <t>Product/supply availability.</t>
  </si>
  <si>
    <t xml:space="preserve">This approximates a mixed availability of vaccines and delivery patterns. </t>
  </si>
  <si>
    <t>Scenarios that vary these parameters can be used to test model behavior.</t>
  </si>
  <si>
    <t>Need_And_Demand</t>
  </si>
  <si>
    <t>Age of eligibility (months)</t>
  </si>
  <si>
    <t>Maximum delay (months)</t>
  </si>
  <si>
    <t>Conditional on</t>
  </si>
  <si>
    <t>Minimum gap (months)</t>
  </si>
  <si>
    <t>Probability care seeking (1st visit)</t>
  </si>
  <si>
    <t>Average delay in c/s (months)</t>
  </si>
  <si>
    <t>Care seeking multiplier if missed opportunity</t>
  </si>
  <si>
    <t>Care seeking delay (days)</t>
  </si>
  <si>
    <t>* youngest possible</t>
  </si>
  <si>
    <t>* when do they become ineligible</t>
  </si>
  <si>
    <t>* must be preceeded by</t>
  </si>
  <si>
    <t>* first visit / attempt</t>
  </si>
  <si>
    <t>* distribution of how late care seeking may be</t>
  </si>
  <si>
    <t>* multiply prob (c/s) by this for subsequent visits</t>
  </si>
  <si>
    <t>* amount of time until the person tries again to return for services</t>
  </si>
  <si>
    <t>initialization values</t>
  </si>
  <si>
    <t>will need calibrate</t>
  </si>
  <si>
    <t>% of people eligible who try for service</t>
  </si>
  <si>
    <t>Disease_Trajectories</t>
  </si>
  <si>
    <t>Disease_AcuteOrChronic</t>
  </si>
  <si>
    <t>Disease</t>
  </si>
  <si>
    <t>Preventative intervention</t>
  </si>
  <si>
    <t>Mortality rate modifier (efficacy)</t>
  </si>
  <si>
    <t>Disease rate modifier (efficacy)</t>
  </si>
  <si>
    <t>Malnutrition efficacy reduction (multiplier)</t>
  </si>
  <si>
    <t>Acute or Chronic</t>
  </si>
  <si>
    <t>Acute</t>
  </si>
  <si>
    <t>Chronic</t>
  </si>
  <si>
    <t>95% = eliminates 95% chance of mortality if disease is acquired</t>
  </si>
  <si>
    <t>95% = protects against 95% of disease</t>
  </si>
  <si>
    <t>0.75 = malnourished children have only 75% of the chance of protection of health children</t>
  </si>
  <si>
    <t>https://royalsocietypublishing.org/doi/pdf/10.1098/rstb.2014.0141</t>
  </si>
  <si>
    <t>Exposure_ByAge</t>
  </si>
  <si>
    <t>Underlying_Mortality_ByAge</t>
  </si>
  <si>
    <t>Acute_diseases_mortality</t>
  </si>
  <si>
    <t>Age</t>
  </si>
  <si>
    <t>Malnutrition</t>
  </si>
  <si>
    <t>Male</t>
  </si>
  <si>
    <t>Female</t>
  </si>
  <si>
    <t>Mortality rate | no treat</t>
  </si>
  <si>
    <t>Mortality rate | delayed treat</t>
  </si>
  <si>
    <t>Mortality rate | prompt treat</t>
  </si>
  <si>
    <t>Chronic_diseases_mortality</t>
  </si>
  <si>
    <t>Annual mortality rate | no treat</t>
  </si>
  <si>
    <t>Annual mortality rate | treat</t>
  </si>
  <si>
    <t>Cummulative baseline disease probability | no intervention</t>
  </si>
  <si>
    <t>Annual baseline mortality | no intervention. This is what we are going to calibrate.</t>
  </si>
  <si>
    <t>May want to make this annual exposure rates instead?</t>
  </si>
  <si>
    <t>vulnerability approx.</t>
  </si>
  <si>
    <t>Easier this way now, but more reusable if using exposure rates.</t>
  </si>
  <si>
    <t># days of stock-out</t>
  </si>
  <si>
    <t># denials due to stock out</t>
  </si>
  <si>
    <t>wastage rate</t>
  </si>
  <si>
    <t>Supply chain performance</t>
  </si>
  <si>
    <t># pop eligible</t>
  </si>
  <si>
    <t># pop sought care</t>
  </si>
  <si>
    <t># pop received complete care</t>
  </si>
  <si>
    <t># pop received partial care</t>
  </si>
  <si>
    <t>Care quality performance</t>
  </si>
  <si>
    <t># pop received care</t>
  </si>
  <si>
    <t>% coverage</t>
  </si>
  <si>
    <t>Age at vaccination, average (months)</t>
  </si>
  <si>
    <t>Variance</t>
  </si>
  <si>
    <t>Coverage</t>
  </si>
  <si>
    <t># in population, start of year</t>
  </si>
  <si>
    <t># deaths this year</t>
  </si>
  <si>
    <t># deaths concurrent with measles</t>
  </si>
  <si>
    <t># deaths concurrent with meningitis</t>
  </si>
  <si>
    <t># deaths concurrent with HPV</t>
  </si>
  <si>
    <t># deaths concurrent with yellow fever</t>
  </si>
  <si>
    <t>Health outcomes</t>
  </si>
  <si>
    <t>Replicate these tables for every year of the simulation so we can see how changes take hold over time.</t>
  </si>
  <si>
    <t>Mortality line list</t>
  </si>
  <si>
    <t>Unique ID</t>
  </si>
  <si>
    <t>Gender</t>
  </si>
  <si>
    <t>Concurrent diseases</t>
  </si>
  <si>
    <t>Previous vaccinations list</t>
  </si>
  <si>
    <t>We will want to be able to understand zero-dose status, etc. so having a line list will be key.</t>
  </si>
  <si>
    <t xml:space="preserve">If we increase the number of immunization sessions by x, what effect does that have on U5 mortality, via the immunization pathway? </t>
  </si>
  <si>
    <t>What if we also do demand generation and increase care seeking by y%?</t>
  </si>
  <si>
    <t>Operationally, what happens to stock-out and turn-away rates?</t>
  </si>
  <si>
    <t>Current population. + Fertility/mortality.</t>
  </si>
  <si>
    <t>Demand pathway - when do children age into needing certain vaccines? What is the tolerance for pre/post target age?</t>
  </si>
  <si>
    <t>Supplies availability and delivery schedule.</t>
  </si>
  <si>
    <t>Qualified HRH availability &amp; maximum utilization rate.</t>
  </si>
  <si>
    <t>Which supplies &amp; HRH are required for each visit.</t>
  </si>
  <si>
    <t>Vaccination session schedule.</t>
  </si>
  <si>
    <t>Incidence of VPDs | population coverage. - This only matters for elminiation scenarios, so leave this for later.</t>
  </si>
  <si>
    <t>Malnutrition rates by age.</t>
  </si>
  <si>
    <t>Relationship between immunization status (by antigen) and mortality.</t>
  </si>
  <si>
    <t xml:space="preserve">Risk of dying from a VPD given immunization status and age. </t>
  </si>
  <si>
    <t>Multiplier on the baseline mortality.</t>
  </si>
  <si>
    <t>Underlying mortality by age and gender.</t>
  </si>
  <si>
    <t xml:space="preserve">Vaccine "take" adjustment multiplier | nutritional status. ** check if this should affect incidence. </t>
  </si>
  <si>
    <t>Minimum number of children per session to open a vial.</t>
  </si>
  <si>
    <t>Probability of seeking care 1st time.</t>
  </si>
  <si>
    <t>Probability of return if didn't get care.</t>
  </si>
  <si>
    <t xml:space="preserve">Distribution of delay to next return. </t>
  </si>
  <si>
    <t>Distribution of maximum delay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</si>
</sst>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.000000_);_(* \(#,##0.000000\);_(* &quot;-&quot;??_);_(@_)"/>
    <numFmt numFmtId="166" formatCode="0.0"/>
  </numFmts>
  <fonts count="9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7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9" fontId="1" fillId="0" borderId="0" xfId="0" applyNumberFormat="1" applyFont="1"/>
    <xf numFmtId="10" fontId="1" fillId="0" borderId="0" xfId="0" applyNumberFormat="1" applyFont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2" borderId="0" xfId="0" applyFont="1" applyFill="1"/>
    <xf numFmtId="0" fontId="0" fillId="0" borderId="0" xfId="0" applyAlignment="1">
      <alignment wrapText="1"/>
    </xf>
    <xf numFmtId="9" fontId="5" fillId="0" borderId="0" xfId="0" applyNumberFormat="1" applyFont="1"/>
    <xf numFmtId="0" fontId="1" fillId="0" borderId="0" xfId="0" applyFont="1"/>
    <xf numFmtId="0" fontId="1" fillId="0" borderId="0" xfId="0" quotePrefix="1" applyFont="1"/>
    <xf numFmtId="0" fontId="1" fillId="0" borderId="6" xfId="0" quotePrefix="1" applyFont="1" applyBorder="1"/>
    <xf numFmtId="0" fontId="1" fillId="0" borderId="8" xfId="0" applyFont="1" applyBorder="1"/>
    <xf numFmtId="9" fontId="1" fillId="0" borderId="8" xfId="0" applyNumberFormat="1" applyFont="1" applyBorder="1"/>
    <xf numFmtId="0" fontId="1" fillId="0" borderId="9" xfId="0" quotePrefix="1" applyFont="1" applyBorder="1"/>
    <xf numFmtId="0" fontId="0" fillId="2" borderId="10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2" borderId="11" xfId="0" applyFill="1" applyBorder="1" applyAlignment="1">
      <alignment wrapText="1"/>
    </xf>
    <xf numFmtId="10" fontId="1" fillId="0" borderId="8" xfId="0" applyNumberFormat="1" applyFont="1" applyBorder="1"/>
    <xf numFmtId="164" fontId="1" fillId="0" borderId="8" xfId="0" applyNumberFormat="1" applyFont="1" applyBorder="1"/>
    <xf numFmtId="10" fontId="1" fillId="0" borderId="9" xfId="0" applyNumberFormat="1" applyFont="1" applyBorder="1"/>
    <xf numFmtId="0" fontId="1" fillId="0" borderId="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6" fillId="0" borderId="3" xfId="0" applyFont="1" applyBorder="1"/>
    <xf numFmtId="0" fontId="6" fillId="0" borderId="0" xfId="0" applyFont="1"/>
    <xf numFmtId="0" fontId="6" fillId="0" borderId="8" xfId="0" applyFont="1" applyBorder="1"/>
    <xf numFmtId="0" fontId="6" fillId="0" borderId="6" xfId="0" applyFont="1" applyBorder="1"/>
    <xf numFmtId="0" fontId="6" fillId="0" borderId="9" xfId="0" applyFont="1" applyBorder="1"/>
    <xf numFmtId="9" fontId="6" fillId="0" borderId="6" xfId="2" applyFont="1" applyBorder="1"/>
    <xf numFmtId="9" fontId="6" fillId="0" borderId="9" xfId="2" applyFont="1" applyBorder="1"/>
    <xf numFmtId="0" fontId="0" fillId="2" borderId="1" xfId="0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2" fillId="2" borderId="10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7" fillId="0" borderId="0" xfId="0" applyFont="1"/>
    <xf numFmtId="9" fontId="5" fillId="0" borderId="8" xfId="0" applyNumberFormat="1" applyFont="1" applyBorder="1"/>
    <xf numFmtId="0" fontId="8" fillId="0" borderId="0" xfId="3"/>
    <xf numFmtId="0" fontId="5" fillId="0" borderId="6" xfId="0" applyFont="1" applyBorder="1"/>
    <xf numFmtId="0" fontId="5" fillId="0" borderId="9" xfId="0" applyFont="1" applyBorder="1"/>
    <xf numFmtId="0" fontId="5" fillId="0" borderId="8" xfId="0" applyFont="1" applyBorder="1"/>
    <xf numFmtId="0" fontId="0" fillId="3" borderId="0" xfId="0" applyFill="1"/>
    <xf numFmtId="0" fontId="0" fillId="2" borderId="0" xfId="0" applyFill="1"/>
    <xf numFmtId="0" fontId="0" fillId="0" borderId="10" xfId="0" applyBorder="1"/>
    <xf numFmtId="0" fontId="0" fillId="0" borderId="12" xfId="0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0" borderId="12" xfId="0" applyFont="1" applyBorder="1"/>
    <xf numFmtId="0" fontId="5" fillId="0" borderId="11" xfId="0" applyFont="1" applyBorder="1"/>
    <xf numFmtId="165" fontId="0" fillId="0" borderId="6" xfId="1" applyNumberFormat="1" applyFont="1" applyBorder="1"/>
    <xf numFmtId="165" fontId="0" fillId="0" borderId="9" xfId="1" applyNumberFormat="1" applyFont="1" applyBorder="1"/>
    <xf numFmtId="166" fontId="0" fillId="0" borderId="0" xfId="0" applyNumberFormat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" xfId="0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9" xfId="0" applyFont="1" applyBorder="1"/>
    <xf numFmtId="164" fontId="1" fillId="0" borderId="0" xfId="0" applyNumberFormat="1" applyFont="1"/>
    <xf numFmtId="9" fontId="1" fillId="0" borderId="14" xfId="0" applyNumberFormat="1" applyFont="1" applyBorder="1"/>
    <xf numFmtId="9" fontId="1" fillId="0" borderId="15" xfId="0" applyNumberFormat="1" applyFont="1" applyBorder="1"/>
    <xf numFmtId="0" fontId="0" fillId="2" borderId="13" xfId="0" applyFill="1" applyBorder="1" applyAlignment="1">
      <alignment wrapText="1"/>
    </xf>
    <xf numFmtId="164" fontId="5" fillId="0" borderId="5" xfId="2" applyNumberFormat="1" applyFont="1" applyBorder="1"/>
    <xf numFmtId="164" fontId="1" fillId="0" borderId="6" xfId="0" applyNumberFormat="1" applyFont="1" applyBorder="1"/>
    <xf numFmtId="164" fontId="5" fillId="0" borderId="5" xfId="2" applyNumberFormat="1" applyFont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164" fontId="5" fillId="0" borderId="7" xfId="2" applyNumberFormat="1" applyFont="1" applyBorder="1" applyAlignment="1">
      <alignment wrapText="1"/>
    </xf>
    <xf numFmtId="164" fontId="1" fillId="0" borderId="8" xfId="2" applyNumberFormat="1" applyFont="1" applyBorder="1" applyAlignment="1">
      <alignment wrapText="1"/>
    </xf>
    <xf numFmtId="164" fontId="1" fillId="0" borderId="9" xfId="0" applyNumberFormat="1" applyFont="1" applyBorder="1"/>
    <xf numFmtId="164" fontId="5" fillId="0" borderId="0" xfId="2" applyNumberFormat="1" applyFont="1" applyBorder="1"/>
    <xf numFmtId="164" fontId="5" fillId="0" borderId="6" xfId="0" applyNumberFormat="1" applyFont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ittany Hagedorn" id="{5EED09DA-206D-4486-AF0B-51AC90859788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4-12-07T00:39:34.23" personId="{5EED09DA-206D-4486-AF0B-51AC90859788}" id="{809EBC82-1527-4524-889D-132DC1CC47B6}">
    <text>https://pmc.ncbi.nlm.nih.gov/articles/PMC1712354/#:~:text=Measles%20case%20fatality%20ratios%20vary,may%20be%20higher%20in%20girls.</text>
    <extLst>
      <x:ext xmlns:xltc2="http://schemas.microsoft.com/office/spreadsheetml/2020/threadedcomments2" uri="{F7C98A9C-CBB3-438F-8F68-D28B6AF4A901}">
        <xltc2:checksum>489288300</xltc2:checksum>
        <xltc2:hyperlink startIndex="0" length="130" url="https://pmc.ncbi.nlm.nih.gov/articles/PMC1712354/#:~:text=Measles%20case%20fatality%20ratios%20vary,may%20be%20higher%20in%20girls"/>
      </x:ext>
    </extLst>
  </threadedComment>
  <threadedComment ref="M4" dT="2024-12-07T00:44:07.27" personId="{5EED09DA-206D-4486-AF0B-51AC90859788}" id="{808DABD7-3958-46C4-AAAB-AC07D688E323}">
    <text>https://pmc.ncbi.nlm.nih.gov/articles/PMC10756990/#:~:text=Bacterial%20meningitis%2C%20if%20left%20untreated,substantial%20changes%20in%20recent%20decades%2C</text>
    <extLst>
      <x:ext xmlns:xltc2="http://schemas.microsoft.com/office/spreadsheetml/2020/threadedcomments2" uri="{F7C98A9C-CBB3-438F-8F68-D28B6AF4A901}">
        <xltc2:checksum>902380661</xltc2:checksum>
        <xltc2:hyperlink startIndex="0" length="157" url="https://pmc.ncbi.nlm.nih.gov/articles/PMC10756990/#:~:text=Bacterial%20meningitis%2C%20if%20left%20untreated,substantial%20changes%20in%20recent%20decades%2C"/>
      </x:ext>
    </extLst>
  </threadedComment>
  <threadedComment ref="M5" dT="2024-12-07T00:44:51.06" personId="{5EED09DA-206D-4486-AF0B-51AC90859788}" id="{0D38248C-D2C5-4814-890C-1CE22E2AC9A6}">
    <text>https://www.pasteur.fr/en/medical-center/disease-sheets/yellow-fever</text>
    <extLst>
      <x:ext xmlns:xltc2="http://schemas.microsoft.com/office/spreadsheetml/2020/threadedcomments2" uri="{F7C98A9C-CBB3-438F-8F68-D28B6AF4A901}">
        <xltc2:checksum>1313262890</xltc2:checksum>
        <xltc2:hyperlink startIndex="0" length="68" url="https://www.pasteur.fr/en/medical-center/disease-sheets/yellow-fever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royalsocietypublishing.org/doi/pdf/10.1098/rstb.2014.014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8A39-8E32-4B5A-95BE-1462DAFCB373}">
  <dimension ref="A1:E9"/>
  <sheetViews>
    <sheetView workbookViewId="0">
      <selection activeCell="C18" sqref="C18"/>
    </sheetView>
  </sheetViews>
  <sheetFormatPr defaultRowHeight="14.45"/>
  <cols>
    <col min="2" max="2" width="12.7109375" bestFit="1" customWidth="1"/>
    <col min="3" max="4" width="17.140625" bestFit="1" customWidth="1"/>
    <col min="5" max="5" width="15.140625" customWidth="1"/>
  </cols>
  <sheetData>
    <row r="1" spans="1:5">
      <c r="A1" t="s">
        <v>0</v>
      </c>
    </row>
    <row r="2" spans="1: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</row>
    <row r="3" spans="1:5">
      <c r="A3" t="s">
        <v>6</v>
      </c>
      <c r="B3" t="s">
        <v>7</v>
      </c>
      <c r="C3" t="s">
        <v>8</v>
      </c>
      <c r="D3" t="s">
        <v>9</v>
      </c>
      <c r="E3" t="s">
        <v>10</v>
      </c>
    </row>
    <row r="4" spans="1:5">
      <c r="A4" t="s">
        <v>11</v>
      </c>
      <c r="B4" t="s">
        <v>12</v>
      </c>
      <c r="C4" t="s">
        <v>13</v>
      </c>
      <c r="D4" t="s">
        <v>14</v>
      </c>
      <c r="E4" t="s">
        <v>15</v>
      </c>
    </row>
    <row r="5" spans="1:5">
      <c r="A5" t="s">
        <v>16</v>
      </c>
      <c r="B5" t="s">
        <v>17</v>
      </c>
      <c r="C5" t="s">
        <v>18</v>
      </c>
      <c r="D5" t="s">
        <v>19</v>
      </c>
      <c r="E5" t="s">
        <v>20</v>
      </c>
    </row>
    <row r="6" spans="1:5">
      <c r="A6" t="s">
        <v>21</v>
      </c>
      <c r="B6" t="s">
        <v>22</v>
      </c>
      <c r="C6" t="s">
        <v>19</v>
      </c>
      <c r="D6" t="s">
        <v>8</v>
      </c>
      <c r="E6" t="s">
        <v>23</v>
      </c>
    </row>
    <row r="7" spans="1:5">
      <c r="A7" t="s">
        <v>24</v>
      </c>
      <c r="C7" t="s">
        <v>25</v>
      </c>
      <c r="D7" t="s">
        <v>26</v>
      </c>
    </row>
    <row r="8" spans="1:5">
      <c r="A8" t="s">
        <v>27</v>
      </c>
      <c r="D8" t="s">
        <v>28</v>
      </c>
    </row>
    <row r="9" spans="1:5">
      <c r="D9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3862-8561-4BF7-A503-CD46B3303C56}">
  <dimension ref="B2:C29"/>
  <sheetViews>
    <sheetView workbookViewId="0">
      <selection activeCell="O15" sqref="O15"/>
    </sheetView>
  </sheetViews>
  <sheetFormatPr defaultRowHeight="14.45"/>
  <sheetData>
    <row r="2" spans="2:2">
      <c r="B2" s="1" t="s">
        <v>212</v>
      </c>
    </row>
    <row r="3" spans="2:2">
      <c r="B3" s="1" t="s">
        <v>213</v>
      </c>
    </row>
    <row r="4" spans="2:2">
      <c r="B4" s="1" t="s">
        <v>214</v>
      </c>
    </row>
    <row r="5" spans="2:2">
      <c r="B5" s="1"/>
    </row>
    <row r="6" spans="2:2">
      <c r="B6" t="s">
        <v>215</v>
      </c>
    </row>
    <row r="7" spans="2:2">
      <c r="B7" s="2" t="s">
        <v>216</v>
      </c>
    </row>
    <row r="9" spans="2:2">
      <c r="B9" s="2" t="s">
        <v>217</v>
      </c>
    </row>
    <row r="10" spans="2:2">
      <c r="B10" s="2" t="s">
        <v>218</v>
      </c>
    </row>
    <row r="11" spans="2:2">
      <c r="B11" s="2" t="s">
        <v>219</v>
      </c>
    </row>
    <row r="12" spans="2:2">
      <c r="B12" s="2" t="s">
        <v>220</v>
      </c>
    </row>
    <row r="14" spans="2:2">
      <c r="B14" t="s">
        <v>221</v>
      </c>
    </row>
    <row r="15" spans="2:2">
      <c r="B15" s="2" t="s">
        <v>222</v>
      </c>
    </row>
    <row r="17" spans="2:3">
      <c r="B17" s="2" t="s">
        <v>223</v>
      </c>
    </row>
    <row r="18" spans="2:3">
      <c r="C18" s="2" t="s">
        <v>224</v>
      </c>
    </row>
    <row r="19" spans="2:3">
      <c r="C19" s="2" t="s">
        <v>225</v>
      </c>
    </row>
    <row r="20" spans="2:3">
      <c r="B20" s="2" t="s">
        <v>226</v>
      </c>
    </row>
    <row r="21" spans="2:3">
      <c r="B21" s="2" t="s">
        <v>227</v>
      </c>
    </row>
    <row r="23" spans="2:3">
      <c r="B23" s="2" t="s">
        <v>228</v>
      </c>
    </row>
    <row r="26" spans="2:3">
      <c r="B26" s="2" t="s">
        <v>229</v>
      </c>
    </row>
    <row r="27" spans="2:3">
      <c r="B27" s="2" t="s">
        <v>230</v>
      </c>
    </row>
    <row r="28" spans="2:3">
      <c r="B28" s="2" t="s">
        <v>231</v>
      </c>
    </row>
    <row r="29" spans="2:3">
      <c r="B29" s="2" t="s">
        <v>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357B-91E1-4585-BD06-5AE0A9ED91B9}">
  <dimension ref="A1:S103"/>
  <sheetViews>
    <sheetView topLeftCell="A2" zoomScaleNormal="100" workbookViewId="0"/>
  </sheetViews>
  <sheetFormatPr defaultRowHeight="14.45"/>
  <cols>
    <col min="10" max="10" width="27.140625" bestFit="1" customWidth="1"/>
    <col min="12" max="12" width="3.5703125" bestFit="1" customWidth="1"/>
    <col min="19" max="19" width="12" customWidth="1"/>
  </cols>
  <sheetData>
    <row r="1" spans="1:19" ht="15" thickBot="1">
      <c r="A1" s="77" t="s">
        <v>29</v>
      </c>
      <c r="B1" s="78"/>
      <c r="C1" s="79"/>
      <c r="E1" s="34" t="s">
        <v>30</v>
      </c>
      <c r="F1" s="35"/>
      <c r="G1" s="35"/>
      <c r="H1" s="36"/>
      <c r="J1" t="s">
        <v>31</v>
      </c>
      <c r="R1" t="s">
        <v>32</v>
      </c>
    </row>
    <row r="2" spans="1:19" ht="29.45" thickBot="1">
      <c r="A2" s="61" t="s">
        <v>33</v>
      </c>
      <c r="B2" s="67" t="s">
        <v>34</v>
      </c>
      <c r="C2" s="68" t="s">
        <v>35</v>
      </c>
      <c r="E2" s="64" t="s">
        <v>36</v>
      </c>
      <c r="F2" s="65" t="s">
        <v>37</v>
      </c>
      <c r="G2" s="65" t="s">
        <v>38</v>
      </c>
      <c r="H2" s="66" t="s">
        <v>39</v>
      </c>
      <c r="J2" s="12" t="s">
        <v>40</v>
      </c>
      <c r="K2" s="14" t="s">
        <v>41</v>
      </c>
      <c r="L2" s="14" t="s">
        <v>42</v>
      </c>
      <c r="M2" s="14" t="s">
        <v>43</v>
      </c>
      <c r="N2" s="14" t="s">
        <v>44</v>
      </c>
      <c r="O2" s="25" t="s">
        <v>45</v>
      </c>
      <c r="P2" s="26" t="s">
        <v>46</v>
      </c>
      <c r="R2" s="12" t="s">
        <v>47</v>
      </c>
      <c r="S2" s="26" t="s">
        <v>48</v>
      </c>
    </row>
    <row r="3" spans="1:19" ht="15" thickBot="1">
      <c r="A3" s="74" t="s">
        <v>49</v>
      </c>
      <c r="B3" s="35">
        <v>834602</v>
      </c>
      <c r="C3" s="36">
        <v>827183</v>
      </c>
      <c r="E3" s="62">
        <v>1</v>
      </c>
      <c r="F3" s="63">
        <v>5.2</v>
      </c>
      <c r="G3" s="69">
        <v>1.4</v>
      </c>
      <c r="H3" s="70">
        <v>10</v>
      </c>
      <c r="J3" s="6" t="s">
        <v>50</v>
      </c>
      <c r="K3" t="s">
        <v>51</v>
      </c>
      <c r="L3" t="s">
        <v>34</v>
      </c>
      <c r="M3">
        <v>0</v>
      </c>
      <c r="N3">
        <v>100</v>
      </c>
      <c r="O3">
        <v>0</v>
      </c>
      <c r="P3" s="10">
        <v>1</v>
      </c>
      <c r="R3" s="6" t="s">
        <v>52</v>
      </c>
      <c r="S3" s="71">
        <v>9.5276942203046194E-2</v>
      </c>
    </row>
    <row r="4" spans="1:19">
      <c r="A4" s="75">
        <v>1</v>
      </c>
      <c r="B4">
        <v>801838</v>
      </c>
      <c r="C4" s="10">
        <v>794437</v>
      </c>
      <c r="J4" s="6" t="s">
        <v>53</v>
      </c>
      <c r="K4" t="s">
        <v>51</v>
      </c>
      <c r="L4" t="s">
        <v>35</v>
      </c>
      <c r="M4">
        <v>0</v>
      </c>
      <c r="N4">
        <v>14</v>
      </c>
      <c r="O4">
        <v>0</v>
      </c>
      <c r="P4" s="10">
        <v>1</v>
      </c>
      <c r="R4" s="6" t="s">
        <v>54</v>
      </c>
      <c r="S4" s="71">
        <v>9.0759896157263903E-2</v>
      </c>
    </row>
    <row r="5" spans="1:19">
      <c r="A5" s="75">
        <v>2</v>
      </c>
      <c r="B5">
        <v>771246</v>
      </c>
      <c r="C5" s="10">
        <v>764347</v>
      </c>
      <c r="E5" t="s">
        <v>55</v>
      </c>
      <c r="J5" s="6" t="s">
        <v>56</v>
      </c>
      <c r="K5" t="s">
        <v>51</v>
      </c>
      <c r="L5" t="s">
        <v>35</v>
      </c>
      <c r="M5">
        <v>15</v>
      </c>
      <c r="N5">
        <v>19</v>
      </c>
      <c r="O5">
        <v>8.8999999999999996E-2</v>
      </c>
      <c r="P5" s="10">
        <v>0.97723897298610929</v>
      </c>
      <c r="R5" s="6" t="s">
        <v>57</v>
      </c>
      <c r="S5" s="71">
        <v>9.4408035576808894E-2</v>
      </c>
    </row>
    <row r="6" spans="1:19">
      <c r="A6" s="75">
        <v>3</v>
      </c>
      <c r="B6">
        <v>744420</v>
      </c>
      <c r="C6" s="10">
        <v>738873</v>
      </c>
      <c r="J6" s="6" t="s">
        <v>58</v>
      </c>
      <c r="K6" t="s">
        <v>51</v>
      </c>
      <c r="L6" t="s">
        <v>35</v>
      </c>
      <c r="M6">
        <v>20</v>
      </c>
      <c r="N6">
        <v>24</v>
      </c>
      <c r="O6">
        <v>0.23499999999999999</v>
      </c>
      <c r="P6" s="10">
        <v>0.99685353311678415</v>
      </c>
      <c r="R6" s="6" t="s">
        <v>59</v>
      </c>
      <c r="S6" s="71">
        <v>8.1631306167197604E-2</v>
      </c>
    </row>
    <row r="7" spans="1:19">
      <c r="A7" s="75">
        <v>4</v>
      </c>
      <c r="B7">
        <v>720646</v>
      </c>
      <c r="C7" s="10">
        <v>717187</v>
      </c>
      <c r="J7" s="6" t="s">
        <v>60</v>
      </c>
      <c r="K7" t="s">
        <v>51</v>
      </c>
      <c r="L7" t="s">
        <v>35</v>
      </c>
      <c r="M7">
        <v>25</v>
      </c>
      <c r="N7">
        <v>29</v>
      </c>
      <c r="O7">
        <v>0.20499999999999999</v>
      </c>
      <c r="P7" s="10">
        <v>0.95923160261985096</v>
      </c>
      <c r="R7" s="6" t="s">
        <v>61</v>
      </c>
      <c r="S7" s="71">
        <v>9.0941206490117096E-2</v>
      </c>
    </row>
    <row r="8" spans="1:19">
      <c r="A8" s="75">
        <v>5</v>
      </c>
      <c r="B8">
        <v>698630</v>
      </c>
      <c r="C8" s="10">
        <v>697766</v>
      </c>
      <c r="J8" s="6" t="s">
        <v>62</v>
      </c>
      <c r="K8" t="s">
        <v>51</v>
      </c>
      <c r="L8" t="s">
        <v>35</v>
      </c>
      <c r="M8">
        <v>30</v>
      </c>
      <c r="N8">
        <v>34</v>
      </c>
      <c r="O8">
        <v>0.16300000000000001</v>
      </c>
      <c r="P8" s="10">
        <v>0.96266330219938556</v>
      </c>
      <c r="R8" s="6" t="s">
        <v>63</v>
      </c>
      <c r="S8" s="71">
        <v>8.9449106592488406E-2</v>
      </c>
    </row>
    <row r="9" spans="1:19">
      <c r="A9" s="75">
        <v>6</v>
      </c>
      <c r="B9">
        <v>677081</v>
      </c>
      <c r="C9" s="10">
        <v>679087</v>
      </c>
      <c r="J9" s="6" t="s">
        <v>64</v>
      </c>
      <c r="K9" t="s">
        <v>51</v>
      </c>
      <c r="L9" t="s">
        <v>35</v>
      </c>
      <c r="M9">
        <v>35</v>
      </c>
      <c r="N9">
        <v>39</v>
      </c>
      <c r="O9">
        <v>0.113</v>
      </c>
      <c r="P9" s="10">
        <v>0.95745816617065971</v>
      </c>
      <c r="R9" s="6" t="s">
        <v>65</v>
      </c>
      <c r="S9" s="71">
        <v>8.3909266408871905E-2</v>
      </c>
    </row>
    <row r="10" spans="1:19">
      <c r="A10" s="75">
        <v>7</v>
      </c>
      <c r="B10">
        <v>654706</v>
      </c>
      <c r="C10" s="10">
        <v>659624</v>
      </c>
      <c r="J10" s="6" t="s">
        <v>66</v>
      </c>
      <c r="K10" t="s">
        <v>51</v>
      </c>
      <c r="L10" t="s">
        <v>35</v>
      </c>
      <c r="M10">
        <v>40</v>
      </c>
      <c r="N10">
        <v>44</v>
      </c>
      <c r="O10">
        <v>5.3999999999999999E-2</v>
      </c>
      <c r="P10" s="10">
        <v>0.95976865458264549</v>
      </c>
      <c r="R10" s="6" t="s">
        <v>67</v>
      </c>
      <c r="S10" s="71">
        <v>9.0376977349690205E-2</v>
      </c>
    </row>
    <row r="11" spans="1:19">
      <c r="A11" s="75">
        <v>8</v>
      </c>
      <c r="B11">
        <v>630637</v>
      </c>
      <c r="C11" s="10">
        <v>638295</v>
      </c>
      <c r="J11" s="6" t="s">
        <v>68</v>
      </c>
      <c r="K11" t="s">
        <v>51</v>
      </c>
      <c r="L11" t="s">
        <v>35</v>
      </c>
      <c r="M11">
        <v>45</v>
      </c>
      <c r="N11">
        <v>49</v>
      </c>
      <c r="O11">
        <v>2.5000000000000001E-2</v>
      </c>
      <c r="P11" s="10">
        <v>0.92458673196759678</v>
      </c>
      <c r="R11" s="6" t="s">
        <v>69</v>
      </c>
      <c r="S11" s="71">
        <v>8.6065126328565306E-2</v>
      </c>
    </row>
    <row r="12" spans="1:19">
      <c r="A12" s="75">
        <v>9</v>
      </c>
      <c r="B12">
        <v>605712</v>
      </c>
      <c r="C12" s="10">
        <v>615781</v>
      </c>
      <c r="J12" s="6" t="s">
        <v>70</v>
      </c>
      <c r="K12" t="s">
        <v>51</v>
      </c>
      <c r="L12" t="s">
        <v>35</v>
      </c>
      <c r="M12">
        <v>50</v>
      </c>
      <c r="N12">
        <v>100</v>
      </c>
      <c r="O12">
        <v>0</v>
      </c>
      <c r="P12" s="10">
        <v>1</v>
      </c>
      <c r="R12" s="6" t="s">
        <v>71</v>
      </c>
      <c r="S12" s="71">
        <v>7.4317226790385299E-2</v>
      </c>
    </row>
    <row r="13" spans="1:19">
      <c r="A13" s="75">
        <v>10</v>
      </c>
      <c r="B13">
        <v>581191</v>
      </c>
      <c r="C13" s="10">
        <v>593200</v>
      </c>
      <c r="J13" s="6" t="s">
        <v>72</v>
      </c>
      <c r="K13" t="s">
        <v>73</v>
      </c>
      <c r="L13" t="s">
        <v>35</v>
      </c>
      <c r="M13">
        <v>0</v>
      </c>
      <c r="N13">
        <v>0</v>
      </c>
      <c r="O13">
        <v>7.0370649522800005E-2</v>
      </c>
      <c r="P13" s="10">
        <v>1</v>
      </c>
      <c r="R13" s="6" t="s">
        <v>74</v>
      </c>
      <c r="S13" s="71">
        <v>7.5794930007336198E-2</v>
      </c>
    </row>
    <row r="14" spans="1:19" ht="15" thickBot="1">
      <c r="A14" s="75">
        <v>11</v>
      </c>
      <c r="B14">
        <v>558338</v>
      </c>
      <c r="C14" s="10">
        <v>571674</v>
      </c>
      <c r="J14" s="6" t="s">
        <v>75</v>
      </c>
      <c r="K14" t="s">
        <v>73</v>
      </c>
      <c r="L14" t="s">
        <v>35</v>
      </c>
      <c r="M14">
        <v>1</v>
      </c>
      <c r="N14">
        <v>4</v>
      </c>
      <c r="O14">
        <v>2.7499999999999998E-3</v>
      </c>
      <c r="P14" s="10">
        <v>1</v>
      </c>
      <c r="R14" s="8" t="s">
        <v>76</v>
      </c>
      <c r="S14" s="72">
        <v>4.7069979928228999E-2</v>
      </c>
    </row>
    <row r="15" spans="1:19">
      <c r="A15" s="75">
        <v>12</v>
      </c>
      <c r="B15">
        <v>538413</v>
      </c>
      <c r="C15" s="10">
        <v>552323</v>
      </c>
      <c r="J15" s="6" t="s">
        <v>77</v>
      </c>
      <c r="K15" t="s">
        <v>73</v>
      </c>
      <c r="L15" t="s">
        <v>35</v>
      </c>
      <c r="M15">
        <v>5</v>
      </c>
      <c r="N15">
        <v>9</v>
      </c>
      <c r="O15">
        <v>1.1800000000000001E-3</v>
      </c>
      <c r="P15" s="10">
        <v>1</v>
      </c>
    </row>
    <row r="16" spans="1:19">
      <c r="A16" s="75">
        <v>13</v>
      </c>
      <c r="B16">
        <v>522206</v>
      </c>
      <c r="C16" s="10">
        <v>535867</v>
      </c>
      <c r="J16" s="6" t="s">
        <v>78</v>
      </c>
      <c r="K16" t="s">
        <v>73</v>
      </c>
      <c r="L16" t="s">
        <v>35</v>
      </c>
      <c r="M16">
        <v>10</v>
      </c>
      <c r="N16">
        <v>14</v>
      </c>
      <c r="O16">
        <v>9.5999999999999992E-4</v>
      </c>
      <c r="P16" s="10">
        <v>1</v>
      </c>
    </row>
    <row r="17" spans="1:16">
      <c r="A17" s="75">
        <v>14</v>
      </c>
      <c r="B17">
        <v>508619</v>
      </c>
      <c r="C17" s="10">
        <v>521420</v>
      </c>
      <c r="J17" s="6" t="s">
        <v>79</v>
      </c>
      <c r="K17" t="s">
        <v>73</v>
      </c>
      <c r="L17" t="s">
        <v>35</v>
      </c>
      <c r="M17">
        <v>15</v>
      </c>
      <c r="N17">
        <v>19</v>
      </c>
      <c r="O17">
        <v>1.6000000000000001E-3</v>
      </c>
      <c r="P17" s="10">
        <v>1</v>
      </c>
    </row>
    <row r="18" spans="1:16">
      <c r="A18" s="75">
        <v>15</v>
      </c>
      <c r="B18">
        <v>496079</v>
      </c>
      <c r="C18" s="10">
        <v>507698</v>
      </c>
      <c r="J18" s="6" t="s">
        <v>80</v>
      </c>
      <c r="K18" t="s">
        <v>73</v>
      </c>
      <c r="L18" t="s">
        <v>35</v>
      </c>
      <c r="M18">
        <v>20</v>
      </c>
      <c r="N18">
        <v>34</v>
      </c>
      <c r="O18">
        <v>1.72E-3</v>
      </c>
      <c r="P18" s="10">
        <v>1</v>
      </c>
    </row>
    <row r="19" spans="1:16">
      <c r="A19" s="75">
        <v>16</v>
      </c>
      <c r="B19">
        <v>483015</v>
      </c>
      <c r="C19" s="10">
        <v>493416</v>
      </c>
      <c r="J19" s="6" t="s">
        <v>81</v>
      </c>
      <c r="K19" t="s">
        <v>73</v>
      </c>
      <c r="L19" t="s">
        <v>35</v>
      </c>
      <c r="M19">
        <v>35</v>
      </c>
      <c r="N19">
        <v>49</v>
      </c>
      <c r="O19">
        <v>4.610643019921529E-3</v>
      </c>
      <c r="P19" s="10">
        <v>1</v>
      </c>
    </row>
    <row r="20" spans="1:16">
      <c r="A20" s="75">
        <v>17</v>
      </c>
      <c r="B20">
        <v>467855</v>
      </c>
      <c r="C20" s="10">
        <v>477286</v>
      </c>
      <c r="J20" s="6" t="s">
        <v>82</v>
      </c>
      <c r="K20" t="s">
        <v>73</v>
      </c>
      <c r="L20" t="s">
        <v>35</v>
      </c>
      <c r="M20">
        <v>50</v>
      </c>
      <c r="N20">
        <v>59</v>
      </c>
      <c r="O20">
        <v>7.8380931338665992E-3</v>
      </c>
      <c r="P20" s="10">
        <v>1</v>
      </c>
    </row>
    <row r="21" spans="1:16">
      <c r="A21" s="75">
        <v>18</v>
      </c>
      <c r="B21">
        <v>449602</v>
      </c>
      <c r="C21" s="10">
        <v>458544</v>
      </c>
      <c r="J21" s="6" t="s">
        <v>83</v>
      </c>
      <c r="K21" t="s">
        <v>73</v>
      </c>
      <c r="L21" t="s">
        <v>35</v>
      </c>
      <c r="M21">
        <v>60</v>
      </c>
      <c r="N21">
        <v>74</v>
      </c>
      <c r="O21">
        <v>2.1946660774826477E-2</v>
      </c>
      <c r="P21" s="10">
        <v>1</v>
      </c>
    </row>
    <row r="22" spans="1:16">
      <c r="A22" s="75">
        <v>19</v>
      </c>
      <c r="B22">
        <v>429550</v>
      </c>
      <c r="C22" s="10">
        <v>438498</v>
      </c>
      <c r="J22" s="6" t="s">
        <v>84</v>
      </c>
      <c r="K22" t="s">
        <v>73</v>
      </c>
      <c r="L22" t="s">
        <v>35</v>
      </c>
      <c r="M22">
        <v>75</v>
      </c>
      <c r="N22">
        <v>100</v>
      </c>
      <c r="O22">
        <v>8.6219024472532602E-2</v>
      </c>
      <c r="P22" s="10">
        <v>1</v>
      </c>
    </row>
    <row r="23" spans="1:16">
      <c r="A23" s="75">
        <v>20</v>
      </c>
      <c r="B23">
        <v>409572</v>
      </c>
      <c r="C23" s="10">
        <v>418976</v>
      </c>
      <c r="J23" s="6" t="s">
        <v>85</v>
      </c>
      <c r="K23" t="s">
        <v>73</v>
      </c>
      <c r="L23" t="s">
        <v>34</v>
      </c>
      <c r="M23">
        <v>0</v>
      </c>
      <c r="N23">
        <v>0</v>
      </c>
      <c r="O23">
        <v>7.0370649522800005E-2</v>
      </c>
      <c r="P23" s="10">
        <v>1</v>
      </c>
    </row>
    <row r="24" spans="1:16">
      <c r="A24" s="75">
        <v>21</v>
      </c>
      <c r="B24">
        <v>391535</v>
      </c>
      <c r="C24" s="10">
        <v>401808</v>
      </c>
      <c r="J24" s="6" t="s">
        <v>86</v>
      </c>
      <c r="K24" t="s">
        <v>73</v>
      </c>
      <c r="L24" t="s">
        <v>34</v>
      </c>
      <c r="M24">
        <v>1</v>
      </c>
      <c r="N24">
        <v>4</v>
      </c>
      <c r="O24">
        <v>2.7499999999999998E-3</v>
      </c>
      <c r="P24" s="10">
        <v>1</v>
      </c>
    </row>
    <row r="25" spans="1:16">
      <c r="A25" s="75">
        <v>22</v>
      </c>
      <c r="B25">
        <v>377311</v>
      </c>
      <c r="C25" s="10">
        <v>388821</v>
      </c>
      <c r="J25" s="6" t="s">
        <v>87</v>
      </c>
      <c r="K25" t="s">
        <v>73</v>
      </c>
      <c r="L25" t="s">
        <v>34</v>
      </c>
      <c r="M25">
        <v>5</v>
      </c>
      <c r="N25">
        <v>9</v>
      </c>
      <c r="O25">
        <v>1.1800000000000001E-3</v>
      </c>
      <c r="P25" s="10">
        <v>1</v>
      </c>
    </row>
    <row r="26" spans="1:16">
      <c r="A26" s="75">
        <v>23</v>
      </c>
      <c r="B26">
        <v>368084</v>
      </c>
      <c r="C26" s="10">
        <v>381080</v>
      </c>
      <c r="J26" s="6" t="s">
        <v>88</v>
      </c>
      <c r="K26" t="s">
        <v>73</v>
      </c>
      <c r="L26" t="s">
        <v>34</v>
      </c>
      <c r="M26">
        <v>10</v>
      </c>
      <c r="N26">
        <v>14</v>
      </c>
      <c r="O26">
        <v>9.5999999999999992E-4</v>
      </c>
      <c r="P26" s="10">
        <v>1</v>
      </c>
    </row>
    <row r="27" spans="1:16">
      <c r="A27" s="75">
        <v>24</v>
      </c>
      <c r="B27">
        <v>362291</v>
      </c>
      <c r="C27" s="10">
        <v>376601</v>
      </c>
      <c r="J27" s="6" t="s">
        <v>89</v>
      </c>
      <c r="K27" t="s">
        <v>73</v>
      </c>
      <c r="L27" t="s">
        <v>34</v>
      </c>
      <c r="M27">
        <v>15</v>
      </c>
      <c r="N27">
        <v>19</v>
      </c>
      <c r="O27">
        <v>1.6000000000000001E-3</v>
      </c>
      <c r="P27" s="10">
        <v>1</v>
      </c>
    </row>
    <row r="28" spans="1:16">
      <c r="A28" s="75">
        <v>25</v>
      </c>
      <c r="B28">
        <v>357687</v>
      </c>
      <c r="C28" s="10">
        <v>372636</v>
      </c>
      <c r="J28" s="6" t="s">
        <v>90</v>
      </c>
      <c r="K28" t="s">
        <v>73</v>
      </c>
      <c r="L28" t="s">
        <v>34</v>
      </c>
      <c r="M28">
        <v>20</v>
      </c>
      <c r="N28">
        <v>34</v>
      </c>
      <c r="O28">
        <v>1.72E-3</v>
      </c>
      <c r="P28" s="10">
        <v>1</v>
      </c>
    </row>
    <row r="29" spans="1:16">
      <c r="A29" s="75">
        <v>26</v>
      </c>
      <c r="B29">
        <v>352023</v>
      </c>
      <c r="C29" s="10">
        <v>366438</v>
      </c>
      <c r="J29" s="6" t="s">
        <v>91</v>
      </c>
      <c r="K29" t="s">
        <v>73</v>
      </c>
      <c r="L29" t="s">
        <v>34</v>
      </c>
      <c r="M29">
        <v>35</v>
      </c>
      <c r="N29">
        <v>49</v>
      </c>
      <c r="O29">
        <v>6.2900224744788409E-3</v>
      </c>
      <c r="P29" s="10">
        <v>1</v>
      </c>
    </row>
    <row r="30" spans="1:16">
      <c r="A30" s="75">
        <v>27</v>
      </c>
      <c r="B30">
        <v>343054</v>
      </c>
      <c r="C30" s="10">
        <v>355259</v>
      </c>
      <c r="J30" s="6" t="s">
        <v>92</v>
      </c>
      <c r="K30" t="s">
        <v>73</v>
      </c>
      <c r="L30" t="s">
        <v>34</v>
      </c>
      <c r="M30">
        <v>50</v>
      </c>
      <c r="N30">
        <v>59</v>
      </c>
      <c r="O30">
        <v>1.1951042701509797E-2</v>
      </c>
      <c r="P30" s="10">
        <v>1</v>
      </c>
    </row>
    <row r="31" spans="1:16">
      <c r="A31" s="75">
        <v>28</v>
      </c>
      <c r="B31">
        <v>329258</v>
      </c>
      <c r="C31" s="10">
        <v>337318</v>
      </c>
      <c r="J31" s="6" t="s">
        <v>93</v>
      </c>
      <c r="K31" t="s">
        <v>73</v>
      </c>
      <c r="L31" t="s">
        <v>34</v>
      </c>
      <c r="M31">
        <v>60</v>
      </c>
      <c r="N31">
        <v>74</v>
      </c>
      <c r="O31">
        <v>3.1072711023925476E-2</v>
      </c>
      <c r="P31" s="10">
        <v>1</v>
      </c>
    </row>
    <row r="32" spans="1:16" ht="15" thickBot="1">
      <c r="A32" s="75">
        <v>29</v>
      </c>
      <c r="B32">
        <v>312015</v>
      </c>
      <c r="C32" s="10">
        <v>314708</v>
      </c>
      <c r="J32" s="8" t="s">
        <v>94</v>
      </c>
      <c r="K32" s="9" t="s">
        <v>73</v>
      </c>
      <c r="L32" s="9" t="s">
        <v>34</v>
      </c>
      <c r="M32" s="9">
        <v>75</v>
      </c>
      <c r="N32" s="9">
        <v>100</v>
      </c>
      <c r="O32" s="9">
        <v>0.10397407150313522</v>
      </c>
      <c r="P32" s="11">
        <v>1</v>
      </c>
    </row>
    <row r="33" spans="1:3">
      <c r="A33" s="75">
        <v>30</v>
      </c>
      <c r="B33">
        <v>293433</v>
      </c>
      <c r="C33" s="10">
        <v>290486</v>
      </c>
    </row>
    <row r="34" spans="1:3">
      <c r="A34" s="75">
        <v>31</v>
      </c>
      <c r="B34">
        <v>275618</v>
      </c>
      <c r="C34" s="10">
        <v>267712</v>
      </c>
    </row>
    <row r="35" spans="1:3">
      <c r="A35" s="75">
        <v>32</v>
      </c>
      <c r="B35">
        <v>260676</v>
      </c>
      <c r="C35" s="10">
        <v>249444</v>
      </c>
    </row>
    <row r="36" spans="1:3">
      <c r="A36" s="75">
        <v>33</v>
      </c>
      <c r="B36">
        <v>250097</v>
      </c>
      <c r="C36" s="10">
        <v>237852</v>
      </c>
    </row>
    <row r="37" spans="1:3">
      <c r="A37" s="75">
        <v>34</v>
      </c>
      <c r="B37">
        <v>242902</v>
      </c>
      <c r="C37" s="10">
        <v>231546</v>
      </c>
    </row>
    <row r="38" spans="1:3">
      <c r="A38" s="75">
        <v>35</v>
      </c>
      <c r="B38">
        <v>237494</v>
      </c>
      <c r="C38" s="10">
        <v>228249</v>
      </c>
    </row>
    <row r="39" spans="1:3">
      <c r="A39" s="75">
        <v>36</v>
      </c>
      <c r="B39">
        <v>232277</v>
      </c>
      <c r="C39" s="10">
        <v>225681</v>
      </c>
    </row>
    <row r="40" spans="1:3">
      <c r="A40" s="75">
        <v>37</v>
      </c>
      <c r="B40">
        <v>225655</v>
      </c>
      <c r="C40" s="10">
        <v>221566</v>
      </c>
    </row>
    <row r="41" spans="1:3">
      <c r="A41" s="75">
        <v>38</v>
      </c>
      <c r="B41">
        <v>216461</v>
      </c>
      <c r="C41" s="10">
        <v>214202</v>
      </c>
    </row>
    <row r="42" spans="1:3">
      <c r="A42" s="75">
        <v>39</v>
      </c>
      <c r="B42">
        <v>205251</v>
      </c>
      <c r="C42" s="10">
        <v>204207</v>
      </c>
    </row>
    <row r="43" spans="1:3">
      <c r="A43" s="75">
        <v>40</v>
      </c>
      <c r="B43">
        <v>193012</v>
      </c>
      <c r="C43" s="10">
        <v>192776</v>
      </c>
    </row>
    <row r="44" spans="1:3">
      <c r="A44" s="75">
        <v>41</v>
      </c>
      <c r="B44">
        <v>180729</v>
      </c>
      <c r="C44" s="10">
        <v>181102</v>
      </c>
    </row>
    <row r="45" spans="1:3">
      <c r="A45" s="75">
        <v>42</v>
      </c>
      <c r="B45">
        <v>169388</v>
      </c>
      <c r="C45" s="10">
        <v>170382</v>
      </c>
    </row>
    <row r="46" spans="1:3">
      <c r="A46" s="75">
        <v>43</v>
      </c>
      <c r="B46">
        <v>159755</v>
      </c>
      <c r="C46" s="10">
        <v>161551</v>
      </c>
    </row>
    <row r="47" spans="1:3">
      <c r="A47" s="75">
        <v>44</v>
      </c>
      <c r="B47">
        <v>151707</v>
      </c>
      <c r="C47" s="10">
        <v>154511</v>
      </c>
    </row>
    <row r="48" spans="1:3">
      <c r="A48" s="75">
        <v>45</v>
      </c>
      <c r="B48">
        <v>144899</v>
      </c>
      <c r="C48" s="10">
        <v>148905</v>
      </c>
    </row>
    <row r="49" spans="1:3">
      <c r="A49" s="75">
        <v>46</v>
      </c>
      <c r="B49">
        <v>138989</v>
      </c>
      <c r="C49" s="10">
        <v>144377</v>
      </c>
    </row>
    <row r="50" spans="1:3">
      <c r="A50" s="75">
        <v>47</v>
      </c>
      <c r="B50">
        <v>133631</v>
      </c>
      <c r="C50" s="10">
        <v>140568</v>
      </c>
    </row>
    <row r="51" spans="1:3">
      <c r="A51" s="75">
        <v>48</v>
      </c>
      <c r="B51">
        <v>128529</v>
      </c>
      <c r="C51" s="10">
        <v>137140</v>
      </c>
    </row>
    <row r="52" spans="1:3">
      <c r="A52" s="75">
        <v>49</v>
      </c>
      <c r="B52">
        <v>123571</v>
      </c>
      <c r="C52" s="10">
        <v>133826</v>
      </c>
    </row>
    <row r="53" spans="1:3">
      <c r="A53" s="75">
        <v>50</v>
      </c>
      <c r="B53">
        <v>118690</v>
      </c>
      <c r="C53" s="10">
        <v>130377</v>
      </c>
    </row>
    <row r="54" spans="1:3">
      <c r="A54" s="75">
        <v>51</v>
      </c>
      <c r="B54">
        <v>113822</v>
      </c>
      <c r="C54" s="10">
        <v>126542</v>
      </c>
    </row>
    <row r="55" spans="1:3">
      <c r="A55" s="75">
        <v>52</v>
      </c>
      <c r="B55">
        <v>108901</v>
      </c>
      <c r="C55" s="10">
        <v>122074</v>
      </c>
    </row>
    <row r="56" spans="1:3">
      <c r="A56" s="75">
        <v>53</v>
      </c>
      <c r="B56">
        <v>103899</v>
      </c>
      <c r="C56" s="10">
        <v>116834</v>
      </c>
    </row>
    <row r="57" spans="1:3">
      <c r="A57" s="75">
        <v>54</v>
      </c>
      <c r="B57">
        <v>98934</v>
      </c>
      <c r="C57" s="10">
        <v>111137</v>
      </c>
    </row>
    <row r="58" spans="1:3">
      <c r="A58" s="75">
        <v>55</v>
      </c>
      <c r="B58">
        <v>94164</v>
      </c>
      <c r="C58" s="10">
        <v>105408</v>
      </c>
    </row>
    <row r="59" spans="1:3">
      <c r="A59" s="75">
        <v>56</v>
      </c>
      <c r="B59">
        <v>89744</v>
      </c>
      <c r="C59" s="10">
        <v>100073</v>
      </c>
    </row>
    <row r="60" spans="1:3">
      <c r="A60" s="75">
        <v>57</v>
      </c>
      <c r="B60">
        <v>85832</v>
      </c>
      <c r="C60" s="10">
        <v>95557</v>
      </c>
    </row>
    <row r="61" spans="1:3">
      <c r="A61" s="75">
        <v>58</v>
      </c>
      <c r="B61">
        <v>82523</v>
      </c>
      <c r="C61" s="10">
        <v>92149</v>
      </c>
    </row>
    <row r="62" spans="1:3">
      <c r="A62" s="75">
        <v>59</v>
      </c>
      <c r="B62">
        <v>79684</v>
      </c>
      <c r="C62" s="10">
        <v>89582</v>
      </c>
    </row>
    <row r="63" spans="1:3">
      <c r="A63" s="75">
        <v>60</v>
      </c>
      <c r="B63">
        <v>77118</v>
      </c>
      <c r="C63" s="10">
        <v>87452</v>
      </c>
    </row>
    <row r="64" spans="1:3">
      <c r="A64" s="75">
        <v>61</v>
      </c>
      <c r="B64">
        <v>74631</v>
      </c>
      <c r="C64" s="10">
        <v>85353</v>
      </c>
    </row>
    <row r="65" spans="1:3">
      <c r="A65" s="75">
        <v>62</v>
      </c>
      <c r="B65">
        <v>72029</v>
      </c>
      <c r="C65" s="10">
        <v>82882</v>
      </c>
    </row>
    <row r="66" spans="1:3">
      <c r="A66" s="75">
        <v>63</v>
      </c>
      <c r="B66">
        <v>69151</v>
      </c>
      <c r="C66" s="10">
        <v>79735</v>
      </c>
    </row>
    <row r="67" spans="1:3">
      <c r="A67" s="75">
        <v>64</v>
      </c>
      <c r="B67">
        <v>65975</v>
      </c>
      <c r="C67" s="10">
        <v>76005</v>
      </c>
    </row>
    <row r="68" spans="1:3">
      <c r="A68" s="75">
        <v>65</v>
      </c>
      <c r="B68">
        <v>62514</v>
      </c>
      <c r="C68" s="10">
        <v>71890</v>
      </c>
    </row>
    <row r="69" spans="1:3">
      <c r="A69" s="75">
        <v>66</v>
      </c>
      <c r="B69">
        <v>58780</v>
      </c>
      <c r="C69" s="10">
        <v>67584</v>
      </c>
    </row>
    <row r="70" spans="1:3">
      <c r="A70" s="75">
        <v>67</v>
      </c>
      <c r="B70">
        <v>54785</v>
      </c>
      <c r="C70" s="10">
        <v>63282</v>
      </c>
    </row>
    <row r="71" spans="1:3">
      <c r="A71" s="75">
        <v>68</v>
      </c>
      <c r="B71">
        <v>50562</v>
      </c>
      <c r="C71" s="10">
        <v>59137</v>
      </c>
    </row>
    <row r="72" spans="1:3">
      <c r="A72" s="75">
        <v>69</v>
      </c>
      <c r="B72">
        <v>46216</v>
      </c>
      <c r="C72" s="10">
        <v>55130</v>
      </c>
    </row>
    <row r="73" spans="1:3">
      <c r="A73" s="75">
        <v>70</v>
      </c>
      <c r="B73">
        <v>41874</v>
      </c>
      <c r="C73" s="10">
        <v>51201</v>
      </c>
    </row>
    <row r="74" spans="1:3">
      <c r="A74" s="75">
        <v>71</v>
      </c>
      <c r="B74">
        <v>37660</v>
      </c>
      <c r="C74" s="10">
        <v>47288</v>
      </c>
    </row>
    <row r="75" spans="1:3">
      <c r="A75" s="75">
        <v>72</v>
      </c>
      <c r="B75">
        <v>33699</v>
      </c>
      <c r="C75" s="10">
        <v>43329</v>
      </c>
    </row>
    <row r="76" spans="1:3">
      <c r="A76" s="75">
        <v>73</v>
      </c>
      <c r="B76">
        <v>30090</v>
      </c>
      <c r="C76" s="10">
        <v>39294</v>
      </c>
    </row>
    <row r="77" spans="1:3">
      <c r="A77" s="75">
        <v>74</v>
      </c>
      <c r="B77">
        <v>26818</v>
      </c>
      <c r="C77" s="10">
        <v>35276</v>
      </c>
    </row>
    <row r="78" spans="1:3">
      <c r="A78" s="75">
        <v>75</v>
      </c>
      <c r="B78">
        <v>23842</v>
      </c>
      <c r="C78" s="10">
        <v>31397</v>
      </c>
    </row>
    <row r="79" spans="1:3">
      <c r="A79" s="75">
        <v>76</v>
      </c>
      <c r="B79">
        <v>21118</v>
      </c>
      <c r="C79" s="10">
        <v>27782</v>
      </c>
    </row>
    <row r="80" spans="1:3">
      <c r="A80" s="75">
        <v>77</v>
      </c>
      <c r="B80">
        <v>18606</v>
      </c>
      <c r="C80" s="10">
        <v>24554</v>
      </c>
    </row>
    <row r="81" spans="1:3">
      <c r="A81" s="75">
        <v>78</v>
      </c>
      <c r="B81">
        <v>16271</v>
      </c>
      <c r="C81" s="10">
        <v>21797</v>
      </c>
    </row>
    <row r="82" spans="1:3">
      <c r="A82" s="75">
        <v>79</v>
      </c>
      <c r="B82">
        <v>14114</v>
      </c>
      <c r="C82" s="10">
        <v>19444</v>
      </c>
    </row>
    <row r="83" spans="1:3">
      <c r="A83" s="75">
        <v>80</v>
      </c>
      <c r="B83">
        <v>12141</v>
      </c>
      <c r="C83" s="10">
        <v>17388</v>
      </c>
    </row>
    <row r="84" spans="1:3">
      <c r="A84" s="75">
        <v>81</v>
      </c>
      <c r="B84">
        <v>10360</v>
      </c>
      <c r="C84" s="10">
        <v>15525</v>
      </c>
    </row>
    <row r="85" spans="1:3">
      <c r="A85" s="75">
        <v>82</v>
      </c>
      <c r="B85">
        <v>8779</v>
      </c>
      <c r="C85" s="10">
        <v>13747</v>
      </c>
    </row>
    <row r="86" spans="1:3">
      <c r="A86" s="75">
        <v>83</v>
      </c>
      <c r="B86">
        <v>7401</v>
      </c>
      <c r="C86" s="10">
        <v>11973</v>
      </c>
    </row>
    <row r="87" spans="1:3">
      <c r="A87" s="75">
        <v>84</v>
      </c>
      <c r="B87">
        <v>6203</v>
      </c>
      <c r="C87" s="10">
        <v>10223</v>
      </c>
    </row>
    <row r="88" spans="1:3">
      <c r="A88" s="75">
        <v>85</v>
      </c>
      <c r="B88">
        <v>5160</v>
      </c>
      <c r="C88" s="10">
        <v>8541</v>
      </c>
    </row>
    <row r="89" spans="1:3">
      <c r="A89" s="75">
        <v>86</v>
      </c>
      <c r="B89">
        <v>4244</v>
      </c>
      <c r="C89" s="10">
        <v>6971</v>
      </c>
    </row>
    <row r="90" spans="1:3">
      <c r="A90" s="75">
        <v>87</v>
      </c>
      <c r="B90">
        <v>3429</v>
      </c>
      <c r="C90" s="10">
        <v>5557</v>
      </c>
    </row>
    <row r="91" spans="1:3">
      <c r="A91" s="75">
        <v>88</v>
      </c>
      <c r="B91">
        <v>2694</v>
      </c>
      <c r="C91" s="10">
        <v>4334</v>
      </c>
    </row>
    <row r="92" spans="1:3">
      <c r="A92" s="75">
        <v>89</v>
      </c>
      <c r="B92">
        <v>2040</v>
      </c>
      <c r="C92" s="10">
        <v>3298</v>
      </c>
    </row>
    <row r="93" spans="1:3">
      <c r="A93" s="75">
        <v>90</v>
      </c>
      <c r="B93">
        <v>1475</v>
      </c>
      <c r="C93" s="10">
        <v>2439</v>
      </c>
    </row>
    <row r="94" spans="1:3">
      <c r="A94" s="75">
        <v>91</v>
      </c>
      <c r="B94">
        <v>1006</v>
      </c>
      <c r="C94" s="10">
        <v>1744</v>
      </c>
    </row>
    <row r="95" spans="1:3">
      <c r="A95" s="75">
        <v>92</v>
      </c>
      <c r="B95">
        <v>639</v>
      </c>
      <c r="C95" s="10">
        <v>1201</v>
      </c>
    </row>
    <row r="96" spans="1:3">
      <c r="A96" s="75">
        <v>93</v>
      </c>
      <c r="B96">
        <v>379</v>
      </c>
      <c r="C96" s="10">
        <v>797</v>
      </c>
    </row>
    <row r="97" spans="1:3">
      <c r="A97" s="75">
        <v>94</v>
      </c>
      <c r="B97">
        <v>209</v>
      </c>
      <c r="C97" s="10">
        <v>511</v>
      </c>
    </row>
    <row r="98" spans="1:3">
      <c r="A98" s="75">
        <v>95</v>
      </c>
      <c r="B98">
        <v>109</v>
      </c>
      <c r="C98" s="10">
        <v>322</v>
      </c>
    </row>
    <row r="99" spans="1:3">
      <c r="A99" s="75">
        <v>96</v>
      </c>
      <c r="B99">
        <v>61</v>
      </c>
      <c r="C99" s="10">
        <v>206</v>
      </c>
    </row>
    <row r="100" spans="1:3">
      <c r="A100" s="75">
        <v>97</v>
      </c>
      <c r="B100">
        <v>43</v>
      </c>
      <c r="C100" s="10">
        <v>142</v>
      </c>
    </row>
    <row r="101" spans="1:3">
      <c r="A101" s="75">
        <v>98</v>
      </c>
      <c r="B101">
        <v>39</v>
      </c>
      <c r="C101" s="10">
        <v>109</v>
      </c>
    </row>
    <row r="102" spans="1:3">
      <c r="A102" s="75">
        <v>99</v>
      </c>
      <c r="B102">
        <v>43</v>
      </c>
      <c r="C102" s="10">
        <v>97</v>
      </c>
    </row>
    <row r="103" spans="1:3" ht="15" thickBot="1">
      <c r="A103" s="76">
        <v>100</v>
      </c>
      <c r="B103" s="9">
        <v>50</v>
      </c>
      <c r="C103" s="11">
        <v>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100D-A28A-46AD-A06A-32E8F260AB1E}">
  <dimension ref="A1:L10"/>
  <sheetViews>
    <sheetView workbookViewId="0">
      <selection activeCell="G16" sqref="G16"/>
    </sheetView>
  </sheetViews>
  <sheetFormatPr defaultRowHeight="14.45"/>
  <cols>
    <col min="1" max="1" width="17.140625" customWidth="1"/>
    <col min="2" max="2" width="17.140625" bestFit="1" customWidth="1"/>
    <col min="3" max="3" width="12.140625" customWidth="1"/>
    <col min="5" max="5" width="3.7109375" customWidth="1"/>
    <col min="7" max="10" width="17" customWidth="1"/>
    <col min="11" max="11" width="17.140625" bestFit="1" customWidth="1"/>
    <col min="12" max="12" width="18.42578125" bestFit="1" customWidth="1"/>
  </cols>
  <sheetData>
    <row r="1" spans="1:12" ht="15" thickBot="1">
      <c r="A1" t="s">
        <v>95</v>
      </c>
      <c r="F1" t="s">
        <v>96</v>
      </c>
    </row>
    <row r="2" spans="1:12" ht="15" thickBot="1">
      <c r="A2" s="14" t="s">
        <v>97</v>
      </c>
      <c r="B2" s="14" t="s">
        <v>98</v>
      </c>
      <c r="C2" s="12" t="s">
        <v>1</v>
      </c>
      <c r="D2" s="13" t="s">
        <v>99</v>
      </c>
      <c r="F2" s="12" t="s">
        <v>1</v>
      </c>
      <c r="G2" s="12" t="s">
        <v>100</v>
      </c>
      <c r="H2" s="14" t="s">
        <v>101</v>
      </c>
      <c r="I2" s="14" t="s">
        <v>102</v>
      </c>
      <c r="J2" s="13" t="s">
        <v>103</v>
      </c>
      <c r="K2" s="80" t="s">
        <v>104</v>
      </c>
      <c r="L2" s="13" t="s">
        <v>105</v>
      </c>
    </row>
    <row r="3" spans="1:12">
      <c r="A3" t="s">
        <v>8</v>
      </c>
      <c r="B3" t="s">
        <v>8</v>
      </c>
      <c r="C3" s="6" t="s">
        <v>6</v>
      </c>
      <c r="D3" s="10">
        <v>1</v>
      </c>
      <c r="F3" s="6" t="s">
        <v>6</v>
      </c>
      <c r="G3" s="6" t="s">
        <v>7</v>
      </c>
      <c r="H3" t="s">
        <v>12</v>
      </c>
      <c r="I3" t="s">
        <v>17</v>
      </c>
      <c r="J3" s="10" t="s">
        <v>22</v>
      </c>
      <c r="K3" s="81">
        <v>3</v>
      </c>
      <c r="L3" s="7">
        <v>1</v>
      </c>
    </row>
    <row r="4" spans="1:12">
      <c r="A4" t="s">
        <v>9</v>
      </c>
      <c r="B4" t="s">
        <v>13</v>
      </c>
      <c r="C4" s="6" t="s">
        <v>11</v>
      </c>
      <c r="D4" s="10">
        <v>1</v>
      </c>
      <c r="F4" s="6" t="s">
        <v>11</v>
      </c>
      <c r="G4" s="6" t="s">
        <v>12</v>
      </c>
      <c r="H4" t="s">
        <v>17</v>
      </c>
      <c r="I4" t="s">
        <v>22</v>
      </c>
      <c r="J4" s="10"/>
      <c r="K4" s="81">
        <v>8</v>
      </c>
      <c r="L4" s="7">
        <v>2</v>
      </c>
    </row>
    <row r="5" spans="1:12">
      <c r="A5" t="s">
        <v>18</v>
      </c>
      <c r="B5" t="s">
        <v>18</v>
      </c>
      <c r="C5" s="6" t="s">
        <v>11</v>
      </c>
      <c r="D5" s="10">
        <v>1</v>
      </c>
      <c r="F5" s="6" t="s">
        <v>16</v>
      </c>
      <c r="G5" s="6" t="s">
        <v>7</v>
      </c>
      <c r="H5" t="s">
        <v>12</v>
      </c>
      <c r="I5" t="s">
        <v>17</v>
      </c>
      <c r="J5" s="10" t="s">
        <v>22</v>
      </c>
      <c r="K5" s="81">
        <v>3</v>
      </c>
      <c r="L5" s="7">
        <v>1</v>
      </c>
    </row>
    <row r="6" spans="1:12">
      <c r="A6" t="s">
        <v>19</v>
      </c>
      <c r="B6" t="s">
        <v>19</v>
      </c>
      <c r="C6" s="6" t="s">
        <v>11</v>
      </c>
      <c r="D6" s="10">
        <v>1</v>
      </c>
      <c r="F6" s="6" t="s">
        <v>21</v>
      </c>
      <c r="G6" s="6" t="s">
        <v>12</v>
      </c>
      <c r="H6" t="s">
        <v>17</v>
      </c>
      <c r="I6" t="s">
        <v>22</v>
      </c>
      <c r="J6" s="10"/>
      <c r="K6" s="81">
        <v>6</v>
      </c>
      <c r="L6" s="7">
        <v>2</v>
      </c>
    </row>
    <row r="7" spans="1:12">
      <c r="A7" t="s">
        <v>8</v>
      </c>
      <c r="B7" t="s">
        <v>8</v>
      </c>
      <c r="C7" s="6" t="s">
        <v>16</v>
      </c>
      <c r="D7" s="10">
        <v>1</v>
      </c>
      <c r="F7" s="6" t="s">
        <v>24</v>
      </c>
      <c r="G7" s="6" t="s">
        <v>12</v>
      </c>
      <c r="H7" t="s">
        <v>17</v>
      </c>
      <c r="I7" t="s">
        <v>22</v>
      </c>
      <c r="J7" s="10"/>
      <c r="K7" s="81">
        <v>4</v>
      </c>
      <c r="L7" s="7">
        <v>1</v>
      </c>
    </row>
    <row r="8" spans="1:12" ht="15" thickBot="1">
      <c r="A8" t="s">
        <v>14</v>
      </c>
      <c r="B8" t="s">
        <v>13</v>
      </c>
      <c r="C8" s="6" t="s">
        <v>21</v>
      </c>
      <c r="D8" s="10">
        <v>1</v>
      </c>
      <c r="F8" s="8" t="s">
        <v>27</v>
      </c>
      <c r="G8" s="8" t="s">
        <v>12</v>
      </c>
      <c r="H8" s="9" t="s">
        <v>17</v>
      </c>
      <c r="I8" s="9" t="s">
        <v>22</v>
      </c>
      <c r="J8" s="11"/>
      <c r="K8" s="82">
        <v>4</v>
      </c>
      <c r="L8" s="83">
        <v>1</v>
      </c>
    </row>
    <row r="9" spans="1:12">
      <c r="A9" t="s">
        <v>26</v>
      </c>
      <c r="B9" t="s">
        <v>25</v>
      </c>
      <c r="C9" s="6" t="s">
        <v>24</v>
      </c>
      <c r="D9" s="10">
        <v>1</v>
      </c>
    </row>
    <row r="10" spans="1:12" ht="15" thickBot="1">
      <c r="A10" s="9" t="s">
        <v>28</v>
      </c>
      <c r="B10" s="9" t="s">
        <v>25</v>
      </c>
      <c r="C10" s="8" t="s">
        <v>27</v>
      </c>
      <c r="D10" s="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07853-CD9B-478E-AA36-B923FEE83E21}">
  <dimension ref="B2:D4"/>
  <sheetViews>
    <sheetView workbookViewId="0">
      <selection activeCell="I11" sqref="I11"/>
    </sheetView>
  </sheetViews>
  <sheetFormatPr defaultRowHeight="14.45"/>
  <cols>
    <col min="2" max="2" width="20.85546875" bestFit="1" customWidth="1"/>
  </cols>
  <sheetData>
    <row r="2" spans="2:4">
      <c r="B2" t="s">
        <v>106</v>
      </c>
      <c r="C2">
        <v>2025</v>
      </c>
    </row>
    <row r="3" spans="2:4">
      <c r="B3" t="s">
        <v>107</v>
      </c>
      <c r="C3">
        <v>12</v>
      </c>
      <c r="D3" t="s">
        <v>108</v>
      </c>
    </row>
    <row r="4" spans="2:4">
      <c r="B4" t="s">
        <v>109</v>
      </c>
      <c r="C4" s="7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696D-E4AE-450C-93BE-8E1E9986791F}">
  <dimension ref="B1:I24"/>
  <sheetViews>
    <sheetView workbookViewId="0">
      <selection activeCell="B14" sqref="B14"/>
    </sheetView>
  </sheetViews>
  <sheetFormatPr defaultRowHeight="14.45"/>
  <cols>
    <col min="1" max="1" width="2.42578125" customWidth="1"/>
    <col min="2" max="2" width="17.5703125" customWidth="1"/>
    <col min="3" max="9" width="11.85546875" customWidth="1"/>
  </cols>
  <sheetData>
    <row r="1" spans="2:9" ht="15" thickBot="1">
      <c r="B1" t="s">
        <v>110</v>
      </c>
    </row>
    <row r="2" spans="2:9" ht="15" thickBot="1">
      <c r="B2" s="12" t="s">
        <v>111</v>
      </c>
      <c r="C2" s="14" t="s">
        <v>112</v>
      </c>
      <c r="D2" s="14" t="s">
        <v>113</v>
      </c>
      <c r="E2" s="14" t="s">
        <v>114</v>
      </c>
      <c r="F2" s="14" t="s">
        <v>115</v>
      </c>
      <c r="G2" s="14" t="s">
        <v>116</v>
      </c>
      <c r="H2" s="14" t="s">
        <v>117</v>
      </c>
      <c r="I2" s="13" t="s">
        <v>118</v>
      </c>
    </row>
    <row r="3" spans="2:9">
      <c r="B3" s="6" t="s">
        <v>7</v>
      </c>
      <c r="C3" s="38">
        <v>0</v>
      </c>
      <c r="D3" s="38">
        <v>2</v>
      </c>
      <c r="E3" s="38">
        <v>2</v>
      </c>
      <c r="F3" s="38">
        <v>2</v>
      </c>
      <c r="G3" s="38">
        <v>2</v>
      </c>
      <c r="H3" s="38">
        <v>2</v>
      </c>
      <c r="I3" s="40">
        <v>0</v>
      </c>
    </row>
    <row r="4" spans="2:9">
      <c r="B4" s="6" t="s">
        <v>12</v>
      </c>
      <c r="C4" s="38">
        <v>0</v>
      </c>
      <c r="D4" s="38">
        <v>4</v>
      </c>
      <c r="E4" s="38">
        <v>0</v>
      </c>
      <c r="F4" s="38">
        <v>0</v>
      </c>
      <c r="G4" s="38">
        <v>4</v>
      </c>
      <c r="H4" s="38">
        <v>0</v>
      </c>
      <c r="I4" s="40">
        <v>0</v>
      </c>
    </row>
    <row r="5" spans="2:9">
      <c r="B5" s="6" t="s">
        <v>17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40">
        <v>0</v>
      </c>
    </row>
    <row r="6" spans="2:9" ht="15" thickBot="1">
      <c r="B6" s="8" t="s">
        <v>22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41">
        <v>0</v>
      </c>
    </row>
    <row r="8" spans="2:9">
      <c r="B8" s="1" t="s">
        <v>119</v>
      </c>
    </row>
    <row r="10" spans="2:9">
      <c r="B10" t="s">
        <v>120</v>
      </c>
    </row>
    <row r="11" spans="2:9">
      <c r="B11" t="s">
        <v>121</v>
      </c>
    </row>
    <row r="13" spans="2:9" ht="15" thickBot="1">
      <c r="B13" t="s">
        <v>122</v>
      </c>
    </row>
    <row r="14" spans="2:9" s="16" customFormat="1" ht="29.45" thickBot="1">
      <c r="B14" s="24"/>
      <c r="C14" s="25" t="s">
        <v>123</v>
      </c>
      <c r="D14" s="44" t="s">
        <v>124</v>
      </c>
      <c r="E14" s="24" t="s">
        <v>125</v>
      </c>
      <c r="F14" s="25" t="s">
        <v>126</v>
      </c>
      <c r="G14" s="26" t="s">
        <v>127</v>
      </c>
      <c r="H14" s="44" t="s">
        <v>128</v>
      </c>
    </row>
    <row r="15" spans="2:9">
      <c r="B15" s="34" t="s">
        <v>8</v>
      </c>
      <c r="C15" s="37">
        <v>12</v>
      </c>
      <c r="D15" s="45">
        <v>1</v>
      </c>
      <c r="E15" s="6" t="s">
        <v>129</v>
      </c>
      <c r="F15" s="38">
        <v>15</v>
      </c>
      <c r="G15" s="42">
        <v>0.2</v>
      </c>
      <c r="H15" s="48">
        <v>1</v>
      </c>
    </row>
    <row r="16" spans="2:9">
      <c r="B16" s="6" t="s">
        <v>13</v>
      </c>
      <c r="C16" s="38">
        <v>5</v>
      </c>
      <c r="D16" s="46">
        <v>10</v>
      </c>
      <c r="E16" s="6" t="s">
        <v>129</v>
      </c>
      <c r="F16" s="38">
        <v>5</v>
      </c>
      <c r="G16" s="42">
        <v>0.2</v>
      </c>
      <c r="H16" s="49">
        <v>5</v>
      </c>
    </row>
    <row r="17" spans="2:8">
      <c r="B17" s="6" t="s">
        <v>18</v>
      </c>
      <c r="C17" s="38">
        <v>3</v>
      </c>
      <c r="D17" s="46">
        <v>10</v>
      </c>
      <c r="E17" s="6" t="s">
        <v>129</v>
      </c>
      <c r="F17" s="38">
        <v>3</v>
      </c>
      <c r="G17" s="42">
        <v>0.2</v>
      </c>
      <c r="H17" s="49">
        <v>5</v>
      </c>
    </row>
    <row r="18" spans="2:8">
      <c r="B18" s="6" t="s">
        <v>19</v>
      </c>
      <c r="C18" s="38">
        <v>0</v>
      </c>
      <c r="D18" s="46">
        <v>10</v>
      </c>
      <c r="E18" s="6" t="s">
        <v>129</v>
      </c>
      <c r="F18" s="38">
        <v>2</v>
      </c>
      <c r="G18" s="42">
        <v>0.2</v>
      </c>
      <c r="H18" s="49">
        <v>7</v>
      </c>
    </row>
    <row r="19" spans="2:8" ht="15" thickBot="1">
      <c r="B19" s="8" t="s">
        <v>25</v>
      </c>
      <c r="C19" s="39">
        <v>5</v>
      </c>
      <c r="D19" s="47">
        <v>1</v>
      </c>
      <c r="E19" s="8" t="s">
        <v>129</v>
      </c>
      <c r="F19" s="39">
        <v>12</v>
      </c>
      <c r="G19" s="43">
        <v>0.2</v>
      </c>
      <c r="H19" s="50">
        <v>1</v>
      </c>
    </row>
    <row r="21" spans="2:8">
      <c r="B21" s="1" t="s">
        <v>130</v>
      </c>
    </row>
    <row r="23" spans="2:8">
      <c r="B23" t="s">
        <v>131</v>
      </c>
    </row>
    <row r="24" spans="2:8">
      <c r="B24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AB701-31E5-42D1-804A-47F2279F1BCC}">
  <dimension ref="A1:I15"/>
  <sheetViews>
    <sheetView workbookViewId="0">
      <selection activeCell="A2" sqref="A2"/>
    </sheetView>
  </sheetViews>
  <sheetFormatPr defaultRowHeight="14.45"/>
  <cols>
    <col min="1" max="1" width="12.140625" customWidth="1"/>
    <col min="2" max="2" width="15.28515625" customWidth="1"/>
    <col min="3" max="3" width="13.42578125" bestFit="1" customWidth="1"/>
    <col min="4" max="5" width="13.42578125" customWidth="1"/>
    <col min="6" max="6" width="16.140625" customWidth="1"/>
    <col min="7" max="7" width="16.7109375" bestFit="1" customWidth="1"/>
    <col min="8" max="8" width="21.42578125" customWidth="1"/>
    <col min="9" max="9" width="20.5703125" customWidth="1"/>
  </cols>
  <sheetData>
    <row r="1" spans="1:9" ht="15" thickBot="1">
      <c r="A1" t="s">
        <v>133</v>
      </c>
    </row>
    <row r="2" spans="1:9" s="16" customFormat="1" ht="29.45" thickBot="1">
      <c r="A2" s="24" t="s">
        <v>1</v>
      </c>
      <c r="B2" s="25" t="s">
        <v>134</v>
      </c>
      <c r="C2" s="25" t="s">
        <v>135</v>
      </c>
      <c r="D2" s="25" t="s">
        <v>136</v>
      </c>
      <c r="E2" s="25" t="s">
        <v>137</v>
      </c>
      <c r="F2" s="25" t="s">
        <v>138</v>
      </c>
      <c r="G2" s="25" t="s">
        <v>139</v>
      </c>
      <c r="H2" s="25" t="s">
        <v>140</v>
      </c>
      <c r="I2" s="26" t="s">
        <v>141</v>
      </c>
    </row>
    <row r="3" spans="1:9">
      <c r="A3" s="6" t="s">
        <v>6</v>
      </c>
      <c r="B3">
        <v>6</v>
      </c>
      <c r="C3" s="33">
        <v>18</v>
      </c>
      <c r="F3" s="4">
        <v>0.5</v>
      </c>
      <c r="G3" s="19">
        <v>3</v>
      </c>
      <c r="H3" s="19">
        <v>0.75</v>
      </c>
      <c r="I3" s="20">
        <v>7</v>
      </c>
    </row>
    <row r="4" spans="1:9">
      <c r="A4" s="6" t="s">
        <v>11</v>
      </c>
      <c r="B4">
        <v>9</v>
      </c>
      <c r="C4" s="33">
        <v>15</v>
      </c>
      <c r="F4" s="17">
        <v>0.6</v>
      </c>
      <c r="G4" s="19">
        <v>3</v>
      </c>
      <c r="H4" s="19">
        <v>0.75</v>
      </c>
      <c r="I4" s="20">
        <v>7</v>
      </c>
    </row>
    <row r="5" spans="1:9">
      <c r="A5" s="6" t="s">
        <v>16</v>
      </c>
      <c r="B5">
        <v>12</v>
      </c>
      <c r="C5" s="33">
        <v>12</v>
      </c>
      <c r="D5" t="s">
        <v>6</v>
      </c>
      <c r="E5">
        <v>6</v>
      </c>
      <c r="F5" s="4">
        <v>0.5</v>
      </c>
      <c r="G5" s="19">
        <v>3</v>
      </c>
      <c r="H5" s="19">
        <v>0.75</v>
      </c>
      <c r="I5" s="20">
        <v>7</v>
      </c>
    </row>
    <row r="6" spans="1:9">
      <c r="A6" s="6" t="s">
        <v>21</v>
      </c>
      <c r="B6">
        <v>15</v>
      </c>
      <c r="C6" s="33">
        <v>9</v>
      </c>
      <c r="D6" t="s">
        <v>11</v>
      </c>
      <c r="E6">
        <v>6</v>
      </c>
      <c r="F6" s="17">
        <v>0.5</v>
      </c>
      <c r="G6" s="19">
        <v>3</v>
      </c>
      <c r="H6" s="19">
        <v>0.75</v>
      </c>
      <c r="I6" s="20">
        <v>7</v>
      </c>
    </row>
    <row r="7" spans="1:9">
      <c r="A7" s="6" t="s">
        <v>24</v>
      </c>
      <c r="B7">
        <f>9*12</f>
        <v>108</v>
      </c>
      <c r="C7" s="33">
        <f>12*4</f>
        <v>48</v>
      </c>
      <c r="F7" s="17">
        <v>0.6</v>
      </c>
      <c r="G7" s="18">
        <v>12</v>
      </c>
      <c r="H7" s="18">
        <v>0.75</v>
      </c>
      <c r="I7" s="20">
        <f>3*30</f>
        <v>90</v>
      </c>
    </row>
    <row r="8" spans="1:9" ht="15" thickBot="1">
      <c r="A8" s="8" t="s">
        <v>27</v>
      </c>
      <c r="B8" s="9">
        <f>9*12</f>
        <v>108</v>
      </c>
      <c r="C8" s="59">
        <f>12*4</f>
        <v>48</v>
      </c>
      <c r="D8" s="9" t="s">
        <v>24</v>
      </c>
      <c r="E8" s="9">
        <v>6</v>
      </c>
      <c r="F8" s="55">
        <v>0.3</v>
      </c>
      <c r="G8" s="21">
        <v>12</v>
      </c>
      <c r="H8" s="21">
        <v>0.75</v>
      </c>
      <c r="I8" s="23">
        <v>90</v>
      </c>
    </row>
    <row r="10" spans="1:9" s="16" customFormat="1" ht="43.5">
      <c r="B10" s="16" t="s">
        <v>142</v>
      </c>
      <c r="C10" s="16" t="s">
        <v>143</v>
      </c>
      <c r="D10" s="16" t="s">
        <v>144</v>
      </c>
      <c r="F10" s="16" t="s">
        <v>145</v>
      </c>
      <c r="G10" s="16" t="s">
        <v>146</v>
      </c>
      <c r="H10" s="16" t="s">
        <v>147</v>
      </c>
      <c r="I10" s="16" t="s">
        <v>148</v>
      </c>
    </row>
    <row r="12" spans="1:9">
      <c r="F12" t="s">
        <v>149</v>
      </c>
    </row>
    <row r="13" spans="1:9">
      <c r="F13" t="s">
        <v>150</v>
      </c>
    </row>
    <row r="15" spans="1:9">
      <c r="F15" s="60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80D1-B82F-4C0B-AFD9-DE6471F116A1}">
  <dimension ref="A1:H12"/>
  <sheetViews>
    <sheetView workbookViewId="0">
      <selection activeCell="I11" sqref="I11"/>
    </sheetView>
  </sheetViews>
  <sheetFormatPr defaultRowHeight="14.45"/>
  <cols>
    <col min="1" max="1" width="14.28515625" customWidth="1"/>
    <col min="2" max="2" width="24.42578125" customWidth="1"/>
    <col min="3" max="5" width="20.5703125" customWidth="1"/>
    <col min="7" max="7" width="11.28515625" customWidth="1"/>
    <col min="8" max="8" width="12.85546875" customWidth="1"/>
  </cols>
  <sheetData>
    <row r="1" spans="1:8" ht="15" thickBot="1">
      <c r="A1" t="s">
        <v>152</v>
      </c>
      <c r="G1" t="s">
        <v>153</v>
      </c>
    </row>
    <row r="2" spans="1:8" s="16" customFormat="1" ht="29.45" thickBot="1">
      <c r="A2" s="24" t="s">
        <v>154</v>
      </c>
      <c r="B2" s="25" t="s">
        <v>155</v>
      </c>
      <c r="C2" s="25" t="s">
        <v>156</v>
      </c>
      <c r="D2" s="25" t="s">
        <v>157</v>
      </c>
      <c r="E2" s="26" t="s">
        <v>158</v>
      </c>
      <c r="G2"/>
      <c r="H2" s="87" t="s">
        <v>159</v>
      </c>
    </row>
    <row r="3" spans="1:8">
      <c r="A3" s="6" t="s">
        <v>10</v>
      </c>
      <c r="B3" t="s">
        <v>9</v>
      </c>
      <c r="C3" s="4">
        <v>0.5</v>
      </c>
      <c r="D3" s="17">
        <v>0.8</v>
      </c>
      <c r="E3" s="57">
        <v>0.75</v>
      </c>
      <c r="G3" s="34" t="s">
        <v>10</v>
      </c>
      <c r="H3" s="45" t="s">
        <v>160</v>
      </c>
    </row>
    <row r="4" spans="1:8">
      <c r="A4" s="6" t="s">
        <v>10</v>
      </c>
      <c r="B4" t="s">
        <v>14</v>
      </c>
      <c r="C4" s="4">
        <v>0.5</v>
      </c>
      <c r="D4" s="17">
        <v>0.98</v>
      </c>
      <c r="E4" s="57">
        <v>0.75</v>
      </c>
      <c r="G4" s="6" t="s">
        <v>15</v>
      </c>
      <c r="H4" s="46" t="s">
        <v>160</v>
      </c>
    </row>
    <row r="5" spans="1:8">
      <c r="A5" s="6" t="s">
        <v>15</v>
      </c>
      <c r="B5" t="s">
        <v>19</v>
      </c>
      <c r="C5" s="4">
        <v>0.5</v>
      </c>
      <c r="D5" s="17">
        <v>0.85</v>
      </c>
      <c r="E5" s="57">
        <v>0.95</v>
      </c>
      <c r="G5" s="6" t="s">
        <v>20</v>
      </c>
      <c r="H5" s="46" t="s">
        <v>161</v>
      </c>
    </row>
    <row r="6" spans="1:8" ht="15" thickBot="1">
      <c r="A6" s="6" t="s">
        <v>10</v>
      </c>
      <c r="B6" t="s">
        <v>8</v>
      </c>
      <c r="C6" s="4">
        <v>0.5</v>
      </c>
      <c r="D6" s="17">
        <v>0</v>
      </c>
      <c r="E6" s="57">
        <v>1</v>
      </c>
      <c r="G6" s="8" t="s">
        <v>23</v>
      </c>
      <c r="H6" s="47" t="s">
        <v>160</v>
      </c>
    </row>
    <row r="7" spans="1:8">
      <c r="A7" s="6" t="s">
        <v>20</v>
      </c>
      <c r="B7" t="s">
        <v>26</v>
      </c>
      <c r="C7" s="4">
        <v>0.5</v>
      </c>
      <c r="D7" s="17">
        <v>0.9</v>
      </c>
      <c r="E7" s="57">
        <v>1</v>
      </c>
    </row>
    <row r="8" spans="1:8">
      <c r="A8" s="6" t="s">
        <v>20</v>
      </c>
      <c r="B8" t="s">
        <v>28</v>
      </c>
      <c r="C8" s="4">
        <v>0.5</v>
      </c>
      <c r="D8" s="17">
        <v>0.97</v>
      </c>
      <c r="E8" s="57">
        <v>1</v>
      </c>
    </row>
    <row r="9" spans="1:8" ht="15" thickBot="1">
      <c r="A9" s="8" t="s">
        <v>23</v>
      </c>
      <c r="B9" s="9" t="s">
        <v>18</v>
      </c>
      <c r="C9" s="22">
        <v>0.5</v>
      </c>
      <c r="D9" s="55">
        <v>0.99</v>
      </c>
      <c r="E9" s="58">
        <v>0.2</v>
      </c>
    </row>
    <row r="11" spans="1:8" s="16" customFormat="1" ht="72.599999999999994">
      <c r="C11" s="16" t="s">
        <v>162</v>
      </c>
      <c r="D11" s="16" t="s">
        <v>163</v>
      </c>
      <c r="E11" s="16" t="s">
        <v>164</v>
      </c>
    </row>
    <row r="12" spans="1:8">
      <c r="E12" s="56" t="s">
        <v>165</v>
      </c>
    </row>
  </sheetData>
  <hyperlinks>
    <hyperlink ref="E12" r:id="rId1" xr:uid="{DFB0D5CE-D8C2-41E4-A2A5-E451B3EDDCC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1FD6-46DE-4DF0-80FD-AD2981291210}">
  <dimension ref="A1:O22"/>
  <sheetViews>
    <sheetView tabSelected="1" topLeftCell="G1" workbookViewId="0">
      <selection activeCell="O14" sqref="O14"/>
    </sheetView>
  </sheetViews>
  <sheetFormatPr defaultRowHeight="14.45"/>
  <cols>
    <col min="3" max="3" width="12" customWidth="1"/>
    <col min="5" max="5" width="10.42578125" bestFit="1" customWidth="1"/>
    <col min="6" max="6" width="10.42578125" customWidth="1"/>
    <col min="12" max="12" width="17.140625" bestFit="1" customWidth="1"/>
    <col min="13" max="14" width="26.42578125" customWidth="1"/>
    <col min="15" max="15" width="27.85546875" bestFit="1" customWidth="1"/>
    <col min="16" max="16" width="10.42578125" bestFit="1" customWidth="1"/>
    <col min="17" max="17" width="21.140625" bestFit="1" customWidth="1"/>
    <col min="18" max="18" width="18.5703125" bestFit="1" customWidth="1"/>
  </cols>
  <sheetData>
    <row r="1" spans="1:15" ht="15" thickBot="1">
      <c r="A1" t="s">
        <v>166</v>
      </c>
      <c r="H1" t="s">
        <v>167</v>
      </c>
      <c r="L1" t="s">
        <v>168</v>
      </c>
    </row>
    <row r="2" spans="1:15" ht="15" thickBot="1">
      <c r="A2" s="80" t="s">
        <v>169</v>
      </c>
      <c r="B2" s="14" t="s">
        <v>10</v>
      </c>
      <c r="C2" s="14" t="s">
        <v>15</v>
      </c>
      <c r="D2" s="14" t="s">
        <v>20</v>
      </c>
      <c r="E2" s="14" t="s">
        <v>23</v>
      </c>
      <c r="F2" s="80" t="s">
        <v>170</v>
      </c>
      <c r="H2" s="12" t="s">
        <v>169</v>
      </c>
      <c r="I2" s="14" t="s">
        <v>171</v>
      </c>
      <c r="J2" s="13" t="s">
        <v>172</v>
      </c>
      <c r="L2" s="12" t="s">
        <v>154</v>
      </c>
      <c r="M2" s="24" t="s">
        <v>173</v>
      </c>
      <c r="N2" s="25" t="s">
        <v>174</v>
      </c>
      <c r="O2" s="13" t="s">
        <v>175</v>
      </c>
    </row>
    <row r="3" spans="1:15" ht="14.45" customHeight="1">
      <c r="A3" s="46">
        <v>0</v>
      </c>
      <c r="B3" s="4">
        <v>0.5</v>
      </c>
      <c r="C3" s="5">
        <v>5.0000000000000001E-4</v>
      </c>
      <c r="D3" s="4">
        <v>0</v>
      </c>
      <c r="E3" s="5">
        <v>5.0000000000000001E-4</v>
      </c>
      <c r="F3" s="85">
        <v>0.05</v>
      </c>
      <c r="H3" s="6">
        <v>0</v>
      </c>
      <c r="I3" s="3">
        <v>0.04</v>
      </c>
      <c r="J3" s="30">
        <f t="shared" ref="J3:J4" si="0">I3</f>
        <v>0.04</v>
      </c>
      <c r="L3" s="6" t="s">
        <v>10</v>
      </c>
      <c r="M3" s="88">
        <f>0.07</f>
        <v>7.0000000000000007E-2</v>
      </c>
      <c r="N3" s="95">
        <v>2.5000000000000001E-2</v>
      </c>
      <c r="O3" s="96">
        <v>0.01</v>
      </c>
    </row>
    <row r="4" spans="1:15">
      <c r="A4" s="46">
        <v>1</v>
      </c>
      <c r="B4" s="4">
        <v>0.7</v>
      </c>
      <c r="C4" s="5">
        <f>C3+0.0005</f>
        <v>1E-3</v>
      </c>
      <c r="D4" s="4">
        <v>0</v>
      </c>
      <c r="E4" s="5">
        <f>E3+0.0005</f>
        <v>1E-3</v>
      </c>
      <c r="F4" s="85">
        <v>0.05</v>
      </c>
      <c r="H4" s="6">
        <v>1</v>
      </c>
      <c r="I4" s="3">
        <v>0.02</v>
      </c>
      <c r="J4" s="30">
        <f t="shared" si="0"/>
        <v>0.02</v>
      </c>
      <c r="L4" s="6" t="s">
        <v>15</v>
      </c>
      <c r="M4" s="90">
        <f>0.5</f>
        <v>0.5</v>
      </c>
      <c r="N4" s="91">
        <f t="shared" ref="N4:O4" si="1">M4/2</f>
        <v>0.25</v>
      </c>
      <c r="O4" s="89">
        <f t="shared" si="1"/>
        <v>0.125</v>
      </c>
    </row>
    <row r="5" spans="1:15" ht="15" thickBot="1">
      <c r="A5" s="46">
        <v>2</v>
      </c>
      <c r="B5" s="4">
        <v>0.75</v>
      </c>
      <c r="C5" s="5">
        <f t="shared" ref="C5:E13" si="2">C4+0.0005</f>
        <v>1.5E-3</v>
      </c>
      <c r="D5" s="4">
        <v>0</v>
      </c>
      <c r="E5" s="5">
        <f t="shared" si="2"/>
        <v>1.5E-3</v>
      </c>
      <c r="F5" s="85">
        <v>0.05</v>
      </c>
      <c r="H5" s="6">
        <v>2</v>
      </c>
      <c r="I5" s="3">
        <v>0.01</v>
      </c>
      <c r="J5" s="30">
        <f>I5</f>
        <v>0.01</v>
      </c>
      <c r="L5" s="8" t="s">
        <v>23</v>
      </c>
      <c r="M5" s="92">
        <f>0.4</f>
        <v>0.4</v>
      </c>
      <c r="N5" s="93">
        <f>M5/2</f>
        <v>0.2</v>
      </c>
      <c r="O5" s="94">
        <f t="shared" ref="O5" si="3">N5/2</f>
        <v>0.1</v>
      </c>
    </row>
    <row r="6" spans="1:15">
      <c r="A6" s="46">
        <v>3</v>
      </c>
      <c r="B6" s="4">
        <v>0.8</v>
      </c>
      <c r="C6" s="5">
        <f t="shared" si="2"/>
        <v>2E-3</v>
      </c>
      <c r="D6" s="4">
        <v>0</v>
      </c>
      <c r="E6" s="5">
        <f t="shared" si="2"/>
        <v>2E-3</v>
      </c>
      <c r="F6" s="85">
        <v>0.05</v>
      </c>
      <c r="H6" s="6">
        <v>3</v>
      </c>
      <c r="I6" s="3">
        <v>5.0000000000000001E-3</v>
      </c>
      <c r="J6" s="30">
        <f t="shared" ref="J6:J18" si="4">I6</f>
        <v>5.0000000000000001E-3</v>
      </c>
      <c r="M6" s="17"/>
      <c r="N6" s="17"/>
    </row>
    <row r="7" spans="1:15">
      <c r="A7" s="46">
        <v>4</v>
      </c>
      <c r="B7" s="4">
        <v>0.9</v>
      </c>
      <c r="C7" s="5">
        <f t="shared" si="2"/>
        <v>2.5000000000000001E-3</v>
      </c>
      <c r="D7" s="4">
        <v>0</v>
      </c>
      <c r="E7" s="5">
        <f t="shared" si="2"/>
        <v>2.5000000000000001E-3</v>
      </c>
      <c r="F7" s="85">
        <v>0.05</v>
      </c>
      <c r="H7" s="6">
        <v>4</v>
      </c>
      <c r="I7" s="3">
        <f>I6</f>
        <v>5.0000000000000001E-3</v>
      </c>
      <c r="J7" s="30">
        <f t="shared" si="4"/>
        <v>5.0000000000000001E-3</v>
      </c>
    </row>
    <row r="8" spans="1:15" ht="15" thickBot="1">
      <c r="A8" s="46">
        <v>5</v>
      </c>
      <c r="B8" s="4">
        <v>0.98</v>
      </c>
      <c r="C8" s="5">
        <f t="shared" si="2"/>
        <v>3.0000000000000001E-3</v>
      </c>
      <c r="D8" s="4">
        <v>0</v>
      </c>
      <c r="E8" s="5">
        <f t="shared" si="2"/>
        <v>3.0000000000000001E-3</v>
      </c>
      <c r="F8" s="85">
        <v>0.05</v>
      </c>
      <c r="H8" s="6">
        <v>5</v>
      </c>
      <c r="I8" s="3">
        <f t="shared" ref="I8:I13" si="5">I7</f>
        <v>5.0000000000000001E-3</v>
      </c>
      <c r="J8" s="30">
        <f t="shared" si="4"/>
        <v>5.0000000000000001E-3</v>
      </c>
      <c r="L8" t="s">
        <v>176</v>
      </c>
    </row>
    <row r="9" spans="1:15" ht="15" thickBot="1">
      <c r="A9" s="46">
        <v>6</v>
      </c>
      <c r="B9" s="4">
        <f>B8</f>
        <v>0.98</v>
      </c>
      <c r="C9" s="5">
        <f t="shared" si="2"/>
        <v>3.5000000000000001E-3</v>
      </c>
      <c r="D9" s="4">
        <v>0</v>
      </c>
      <c r="E9" s="5">
        <f t="shared" si="2"/>
        <v>3.5000000000000001E-3</v>
      </c>
      <c r="F9" s="85">
        <v>0.05</v>
      </c>
      <c r="H9" s="6">
        <v>6</v>
      </c>
      <c r="I9" s="3">
        <v>3.0000000000000001E-3</v>
      </c>
      <c r="J9" s="30">
        <f t="shared" si="4"/>
        <v>3.0000000000000001E-3</v>
      </c>
      <c r="L9" s="80" t="s">
        <v>154</v>
      </c>
      <c r="M9" s="25" t="s">
        <v>177</v>
      </c>
      <c r="N9" s="13" t="s">
        <v>178</v>
      </c>
    </row>
    <row r="10" spans="1:15" ht="14.45" customHeight="1" thickBot="1">
      <c r="A10" s="46">
        <v>7</v>
      </c>
      <c r="B10" s="4">
        <f t="shared" ref="B10:B18" si="6">B9</f>
        <v>0.98</v>
      </c>
      <c r="C10" s="5">
        <f t="shared" si="2"/>
        <v>4.0000000000000001E-3</v>
      </c>
      <c r="D10" s="4">
        <v>0</v>
      </c>
      <c r="E10" s="5">
        <f t="shared" si="2"/>
        <v>4.0000000000000001E-3</v>
      </c>
      <c r="F10" s="85">
        <v>0.05</v>
      </c>
      <c r="H10" s="6">
        <v>7</v>
      </c>
      <c r="I10" s="3">
        <f t="shared" si="5"/>
        <v>3.0000000000000001E-3</v>
      </c>
      <c r="J10" s="30">
        <f t="shared" si="4"/>
        <v>3.0000000000000001E-3</v>
      </c>
      <c r="L10" s="47" t="s">
        <v>20</v>
      </c>
      <c r="M10" s="28">
        <v>0.01</v>
      </c>
      <c r="N10" s="29">
        <v>5.0000000000000001E-3</v>
      </c>
    </row>
    <row r="11" spans="1:15">
      <c r="A11" s="46">
        <v>8</v>
      </c>
      <c r="B11" s="4">
        <f t="shared" si="6"/>
        <v>0.98</v>
      </c>
      <c r="C11" s="5">
        <f t="shared" si="2"/>
        <v>4.5000000000000005E-3</v>
      </c>
      <c r="D11" s="4">
        <v>0</v>
      </c>
      <c r="E11" s="5">
        <f t="shared" si="2"/>
        <v>4.5000000000000005E-3</v>
      </c>
      <c r="F11" s="85">
        <v>0.05</v>
      </c>
      <c r="H11" s="6">
        <v>8</v>
      </c>
      <c r="I11" s="3">
        <f t="shared" si="5"/>
        <v>3.0000000000000001E-3</v>
      </c>
      <c r="J11" s="30">
        <f t="shared" si="4"/>
        <v>3.0000000000000001E-3</v>
      </c>
    </row>
    <row r="12" spans="1:15">
      <c r="A12" s="46">
        <v>9</v>
      </c>
      <c r="B12" s="4">
        <f t="shared" si="6"/>
        <v>0.98</v>
      </c>
      <c r="C12" s="5">
        <f t="shared" si="2"/>
        <v>5.000000000000001E-3</v>
      </c>
      <c r="D12" s="4">
        <v>0</v>
      </c>
      <c r="E12" s="5">
        <f t="shared" si="2"/>
        <v>5.000000000000001E-3</v>
      </c>
      <c r="F12" s="85">
        <v>0.05</v>
      </c>
      <c r="H12" s="6">
        <v>9</v>
      </c>
      <c r="I12" s="3">
        <f t="shared" si="5"/>
        <v>3.0000000000000001E-3</v>
      </c>
      <c r="J12" s="30">
        <f t="shared" si="4"/>
        <v>3.0000000000000001E-3</v>
      </c>
    </row>
    <row r="13" spans="1:15">
      <c r="A13" s="46">
        <v>10</v>
      </c>
      <c r="B13" s="4">
        <f t="shared" si="6"/>
        <v>0.98</v>
      </c>
      <c r="C13" s="5">
        <f t="shared" si="2"/>
        <v>5.5000000000000014E-3</v>
      </c>
      <c r="D13" s="4">
        <v>0</v>
      </c>
      <c r="E13" s="5">
        <f t="shared" si="2"/>
        <v>5.5000000000000014E-3</v>
      </c>
      <c r="F13" s="85">
        <v>0.05</v>
      </c>
      <c r="H13" s="6">
        <v>10</v>
      </c>
      <c r="I13" s="3">
        <f t="shared" si="5"/>
        <v>3.0000000000000001E-3</v>
      </c>
      <c r="J13" s="30">
        <f t="shared" si="4"/>
        <v>3.0000000000000001E-3</v>
      </c>
    </row>
    <row r="14" spans="1:15">
      <c r="A14" s="46">
        <v>11</v>
      </c>
      <c r="B14" s="4">
        <f t="shared" si="6"/>
        <v>0.98</v>
      </c>
      <c r="C14" s="5">
        <f t="shared" ref="C14" si="7">C13+0.0005</f>
        <v>6.0000000000000019E-3</v>
      </c>
      <c r="D14" s="4">
        <v>0</v>
      </c>
      <c r="E14" s="5">
        <f t="shared" ref="E14:E18" si="8">E13+0.0005</f>
        <v>6.0000000000000019E-3</v>
      </c>
      <c r="F14" s="85">
        <v>0.05</v>
      </c>
      <c r="H14" s="6">
        <v>11</v>
      </c>
      <c r="I14" s="3">
        <f t="shared" ref="I14:I18" si="9">I13</f>
        <v>3.0000000000000001E-3</v>
      </c>
      <c r="J14" s="30">
        <f t="shared" si="4"/>
        <v>3.0000000000000001E-3</v>
      </c>
    </row>
    <row r="15" spans="1:15">
      <c r="A15" s="46">
        <v>12</v>
      </c>
      <c r="B15" s="4">
        <f t="shared" si="6"/>
        <v>0.98</v>
      </c>
      <c r="C15" s="5">
        <v>0.01</v>
      </c>
      <c r="D15" s="84">
        <v>0.01</v>
      </c>
      <c r="E15" s="5">
        <f t="shared" si="8"/>
        <v>6.5000000000000023E-3</v>
      </c>
      <c r="F15" s="85">
        <v>0.05</v>
      </c>
      <c r="H15" s="6">
        <v>12</v>
      </c>
      <c r="I15" s="3">
        <f t="shared" si="9"/>
        <v>3.0000000000000001E-3</v>
      </c>
      <c r="J15" s="30">
        <f t="shared" si="4"/>
        <v>3.0000000000000001E-3</v>
      </c>
    </row>
    <row r="16" spans="1:15">
      <c r="A16" s="46">
        <v>13</v>
      </c>
      <c r="B16" s="4">
        <f t="shared" si="6"/>
        <v>0.98</v>
      </c>
      <c r="C16" s="5">
        <v>1.0999999999999999E-2</v>
      </c>
      <c r="D16" s="84">
        <v>1.4999999999999999E-2</v>
      </c>
      <c r="E16" s="5">
        <f t="shared" si="8"/>
        <v>7.0000000000000027E-3</v>
      </c>
      <c r="F16" s="85">
        <v>0.05</v>
      </c>
      <c r="H16" s="6">
        <v>13</v>
      </c>
      <c r="I16" s="3">
        <f t="shared" si="9"/>
        <v>3.0000000000000001E-3</v>
      </c>
      <c r="J16" s="30">
        <f t="shared" si="4"/>
        <v>3.0000000000000001E-3</v>
      </c>
    </row>
    <row r="17" spans="1:10">
      <c r="A17" s="46">
        <v>14</v>
      </c>
      <c r="B17" s="4">
        <f t="shared" si="6"/>
        <v>0.98</v>
      </c>
      <c r="C17" s="5">
        <v>1.2E-2</v>
      </c>
      <c r="D17" s="84">
        <v>0.02</v>
      </c>
      <c r="E17" s="5">
        <f t="shared" si="8"/>
        <v>7.5000000000000032E-3</v>
      </c>
      <c r="F17" s="85">
        <v>0.05</v>
      </c>
      <c r="H17" s="6">
        <v>14</v>
      </c>
      <c r="I17" s="3">
        <f t="shared" si="9"/>
        <v>3.0000000000000001E-3</v>
      </c>
      <c r="J17" s="30">
        <f t="shared" si="4"/>
        <v>3.0000000000000001E-3</v>
      </c>
    </row>
    <row r="18" spans="1:10" ht="15" thickBot="1">
      <c r="A18" s="47">
        <v>15</v>
      </c>
      <c r="B18" s="22">
        <f t="shared" si="6"/>
        <v>0.98</v>
      </c>
      <c r="C18" s="27">
        <v>1.4999999999999999E-2</v>
      </c>
      <c r="D18" s="28">
        <v>0.03</v>
      </c>
      <c r="E18" s="27">
        <f t="shared" si="8"/>
        <v>8.0000000000000036E-3</v>
      </c>
      <c r="F18" s="86">
        <v>0.05</v>
      </c>
      <c r="H18" s="8">
        <v>15</v>
      </c>
      <c r="I18" s="31">
        <f t="shared" si="9"/>
        <v>3.0000000000000001E-3</v>
      </c>
      <c r="J18" s="32">
        <f t="shared" si="4"/>
        <v>3.0000000000000001E-3</v>
      </c>
    </row>
    <row r="19" spans="1:10">
      <c r="B19" s="4"/>
      <c r="C19" s="5"/>
      <c r="D19" s="4"/>
      <c r="E19" s="5"/>
      <c r="F19" s="5"/>
      <c r="I19" s="3"/>
      <c r="J19" s="3"/>
    </row>
    <row r="20" spans="1:10">
      <c r="B20" t="s">
        <v>179</v>
      </c>
      <c r="I20" t="s">
        <v>180</v>
      </c>
    </row>
    <row r="21" spans="1:10">
      <c r="B21" t="s">
        <v>181</v>
      </c>
      <c r="I21" t="s">
        <v>182</v>
      </c>
    </row>
    <row r="22" spans="1:10">
      <c r="B22" t="s">
        <v>183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51A5-2460-489C-985D-E7EAB187DB53}">
  <dimension ref="A1:I60"/>
  <sheetViews>
    <sheetView topLeftCell="A8" workbookViewId="0">
      <selection activeCell="F49" sqref="F49"/>
    </sheetView>
  </sheetViews>
  <sheetFormatPr defaultRowHeight="14.45"/>
  <cols>
    <col min="1" max="8" width="17.85546875" customWidth="1"/>
  </cols>
  <sheetData>
    <row r="1" spans="1:9" s="16" customFormat="1" ht="29.45" thickBot="1">
      <c r="A1" s="51" t="s">
        <v>3</v>
      </c>
      <c r="B1" s="52" t="s">
        <v>184</v>
      </c>
      <c r="C1" s="52" t="s">
        <v>185</v>
      </c>
      <c r="D1" s="53" t="s">
        <v>186</v>
      </c>
      <c r="I1" t="s">
        <v>187</v>
      </c>
    </row>
    <row r="2" spans="1:9">
      <c r="A2" s="6" t="s">
        <v>8</v>
      </c>
      <c r="D2" s="10"/>
    </row>
    <row r="3" spans="1:9">
      <c r="A3" s="6" t="s">
        <v>13</v>
      </c>
      <c r="D3" s="10"/>
    </row>
    <row r="4" spans="1:9">
      <c r="A4" s="6" t="s">
        <v>18</v>
      </c>
      <c r="D4" s="10"/>
    </row>
    <row r="5" spans="1:9">
      <c r="A5" s="6" t="s">
        <v>19</v>
      </c>
      <c r="D5" s="10"/>
    </row>
    <row r="6" spans="1:9" ht="15" thickBot="1">
      <c r="A6" s="8" t="s">
        <v>25</v>
      </c>
      <c r="B6" s="9"/>
      <c r="C6" s="9"/>
      <c r="D6" s="11"/>
    </row>
    <row r="8" spans="1:9" ht="15" thickBot="1">
      <c r="I8" s="16"/>
    </row>
    <row r="9" spans="1:9" s="16" customFormat="1" ht="29.45" thickBot="1">
      <c r="A9" s="51" t="s">
        <v>1</v>
      </c>
      <c r="B9" s="52" t="s">
        <v>188</v>
      </c>
      <c r="C9" s="52" t="s">
        <v>189</v>
      </c>
      <c r="D9" s="52" t="s">
        <v>190</v>
      </c>
      <c r="E9" s="53" t="s">
        <v>191</v>
      </c>
      <c r="I9" t="s">
        <v>192</v>
      </c>
    </row>
    <row r="10" spans="1:9">
      <c r="A10" s="6" t="s">
        <v>6</v>
      </c>
      <c r="E10" s="10"/>
    </row>
    <row r="11" spans="1:9">
      <c r="A11" s="6" t="s">
        <v>11</v>
      </c>
      <c r="E11" s="10"/>
    </row>
    <row r="12" spans="1:9">
      <c r="A12" s="6" t="s">
        <v>16</v>
      </c>
      <c r="E12" s="10"/>
    </row>
    <row r="13" spans="1:9">
      <c r="A13" s="6" t="s">
        <v>21</v>
      </c>
      <c r="E13" s="10"/>
    </row>
    <row r="14" spans="1:9">
      <c r="A14" s="6" t="s">
        <v>24</v>
      </c>
      <c r="E14" s="10"/>
    </row>
    <row r="15" spans="1:9" ht="15" thickBot="1">
      <c r="A15" s="8" t="s">
        <v>27</v>
      </c>
      <c r="B15" s="9"/>
      <c r="C15" s="9"/>
      <c r="D15" s="9"/>
      <c r="E15" s="11"/>
    </row>
    <row r="17" spans="1:9" ht="15" thickBot="1"/>
    <row r="18" spans="1:9" ht="29.45" thickBot="1">
      <c r="A18" s="51" t="s">
        <v>3</v>
      </c>
      <c r="B18" s="52" t="s">
        <v>188</v>
      </c>
      <c r="C18" s="52" t="s">
        <v>189</v>
      </c>
      <c r="D18" s="52" t="s">
        <v>193</v>
      </c>
      <c r="E18" s="53" t="s">
        <v>194</v>
      </c>
      <c r="F18" s="52" t="s">
        <v>195</v>
      </c>
      <c r="G18" s="53" t="s">
        <v>196</v>
      </c>
      <c r="I18" t="s">
        <v>197</v>
      </c>
    </row>
    <row r="19" spans="1:9">
      <c r="A19" s="6" t="s">
        <v>8</v>
      </c>
      <c r="E19" s="10"/>
      <c r="G19" s="10"/>
    </row>
    <row r="20" spans="1:9">
      <c r="A20" s="6" t="s">
        <v>13</v>
      </c>
      <c r="E20" s="10"/>
      <c r="G20" s="10"/>
    </row>
    <row r="21" spans="1:9">
      <c r="A21" s="6" t="s">
        <v>18</v>
      </c>
      <c r="E21" s="10"/>
      <c r="G21" s="10"/>
    </row>
    <row r="22" spans="1:9">
      <c r="A22" s="6" t="s">
        <v>19</v>
      </c>
      <c r="E22" s="10"/>
      <c r="G22" s="10"/>
    </row>
    <row r="23" spans="1:9" ht="15" thickBot="1">
      <c r="A23" s="8" t="s">
        <v>25</v>
      </c>
      <c r="B23" s="9"/>
      <c r="C23" s="9"/>
      <c r="D23" s="9"/>
      <c r="E23" s="11"/>
      <c r="F23" s="9"/>
      <c r="G23" s="11"/>
    </row>
    <row r="25" spans="1:9" ht="15" thickBot="1"/>
    <row r="26" spans="1:9" s="16" customFormat="1" ht="29.45" thickBot="1">
      <c r="A26" s="51" t="s">
        <v>169</v>
      </c>
      <c r="B26" s="52" t="s">
        <v>198</v>
      </c>
      <c r="C26" s="53" t="s">
        <v>199</v>
      </c>
      <c r="D26" s="51" t="s">
        <v>200</v>
      </c>
      <c r="E26" s="52" t="s">
        <v>201</v>
      </c>
      <c r="F26" s="52" t="s">
        <v>202</v>
      </c>
      <c r="G26" s="53" t="s">
        <v>203</v>
      </c>
      <c r="I26" t="s">
        <v>204</v>
      </c>
    </row>
    <row r="27" spans="1:9">
      <c r="A27" s="6">
        <v>0</v>
      </c>
      <c r="C27" s="10"/>
      <c r="D27" s="34"/>
      <c r="E27" s="35"/>
      <c r="F27" s="35"/>
      <c r="G27" s="36"/>
    </row>
    <row r="28" spans="1:9">
      <c r="A28" s="6">
        <v>1</v>
      </c>
      <c r="C28" s="10"/>
      <c r="D28" s="6"/>
      <c r="G28" s="10"/>
    </row>
    <row r="29" spans="1:9">
      <c r="A29" s="6">
        <v>2</v>
      </c>
      <c r="C29" s="10"/>
      <c r="D29" s="6"/>
      <c r="G29" s="10"/>
    </row>
    <row r="30" spans="1:9">
      <c r="A30" s="6">
        <v>3</v>
      </c>
      <c r="C30" s="10"/>
      <c r="D30" s="6"/>
      <c r="G30" s="10"/>
    </row>
    <row r="31" spans="1:9">
      <c r="A31" s="6">
        <v>4</v>
      </c>
      <c r="C31" s="10"/>
      <c r="D31" s="6"/>
      <c r="G31" s="10"/>
    </row>
    <row r="32" spans="1:9">
      <c r="A32" s="6">
        <v>5</v>
      </c>
      <c r="C32" s="10"/>
      <c r="D32" s="6"/>
      <c r="G32" s="10"/>
    </row>
    <row r="33" spans="1:9">
      <c r="A33" s="6">
        <v>6</v>
      </c>
      <c r="C33" s="10"/>
      <c r="D33" s="6"/>
      <c r="G33" s="10"/>
    </row>
    <row r="34" spans="1:9">
      <c r="A34" s="6">
        <v>7</v>
      </c>
      <c r="C34" s="10"/>
      <c r="D34" s="6"/>
      <c r="G34" s="10"/>
    </row>
    <row r="35" spans="1:9">
      <c r="A35" s="6">
        <v>8</v>
      </c>
      <c r="C35" s="10"/>
      <c r="D35" s="6"/>
      <c r="G35" s="10"/>
    </row>
    <row r="36" spans="1:9">
      <c r="A36" s="6">
        <v>9</v>
      </c>
      <c r="C36" s="10"/>
      <c r="D36" s="6"/>
      <c r="G36" s="10"/>
    </row>
    <row r="37" spans="1:9">
      <c r="A37" s="6">
        <v>10</v>
      </c>
      <c r="C37" s="10"/>
      <c r="D37" s="6"/>
      <c r="G37" s="10"/>
    </row>
    <row r="38" spans="1:9">
      <c r="A38" s="6">
        <v>11</v>
      </c>
      <c r="C38" s="10"/>
      <c r="D38" s="6"/>
      <c r="G38" s="10"/>
    </row>
    <row r="39" spans="1:9">
      <c r="A39" s="6">
        <v>12</v>
      </c>
      <c r="C39" s="10"/>
      <c r="D39" s="6"/>
      <c r="G39" s="10"/>
    </row>
    <row r="40" spans="1:9">
      <c r="A40" s="6">
        <v>13</v>
      </c>
      <c r="C40" s="10"/>
      <c r="D40" s="6"/>
      <c r="G40" s="10"/>
    </row>
    <row r="41" spans="1:9">
      <c r="A41" s="6">
        <v>14</v>
      </c>
      <c r="C41" s="10"/>
      <c r="D41" s="6"/>
      <c r="G41" s="10"/>
    </row>
    <row r="42" spans="1:9" ht="15" thickBot="1">
      <c r="A42" s="8">
        <v>15</v>
      </c>
      <c r="B42" s="9"/>
      <c r="C42" s="11"/>
      <c r="D42" s="8"/>
      <c r="E42" s="9"/>
      <c r="F42" s="9"/>
      <c r="G42" s="11"/>
    </row>
    <row r="44" spans="1:9">
      <c r="A44" s="54" t="s">
        <v>205</v>
      </c>
    </row>
    <row r="46" spans="1:9" ht="15" thickBot="1">
      <c r="I46" t="s">
        <v>206</v>
      </c>
    </row>
    <row r="47" spans="1:9" ht="29.45" thickBot="1">
      <c r="A47" s="51" t="s">
        <v>207</v>
      </c>
      <c r="B47" s="52" t="s">
        <v>169</v>
      </c>
      <c r="C47" s="52" t="s">
        <v>208</v>
      </c>
      <c r="D47" s="52" t="s">
        <v>209</v>
      </c>
      <c r="E47" s="53" t="s">
        <v>210</v>
      </c>
    </row>
    <row r="48" spans="1:9">
      <c r="A48" s="6"/>
      <c r="E48" s="10"/>
      <c r="F48" t="s">
        <v>211</v>
      </c>
    </row>
    <row r="49" spans="1:5">
      <c r="A49" s="6"/>
      <c r="E49" s="10"/>
    </row>
    <row r="50" spans="1:5">
      <c r="A50" s="6"/>
      <c r="E50" s="10"/>
    </row>
    <row r="51" spans="1:5">
      <c r="A51" s="6"/>
      <c r="E51" s="10"/>
    </row>
    <row r="52" spans="1:5">
      <c r="A52" s="6"/>
      <c r="E52" s="10"/>
    </row>
    <row r="53" spans="1:5">
      <c r="A53" s="6"/>
      <c r="E53" s="10"/>
    </row>
    <row r="54" spans="1:5">
      <c r="A54" s="6"/>
      <c r="E54" s="10"/>
    </row>
    <row r="55" spans="1:5">
      <c r="A55" s="6"/>
      <c r="E55" s="10"/>
    </row>
    <row r="56" spans="1:5">
      <c r="A56" s="6"/>
      <c r="E56" s="10"/>
    </row>
    <row r="57" spans="1:5">
      <c r="A57" s="6"/>
      <c r="E57" s="10"/>
    </row>
    <row r="58" spans="1:5">
      <c r="A58" s="6"/>
      <c r="E58" s="10"/>
    </row>
    <row r="59" spans="1:5">
      <c r="A59" s="6"/>
      <c r="E59" s="10"/>
    </row>
    <row r="60" spans="1:5" ht="15" thickBot="1">
      <c r="A60" s="8"/>
      <c r="B60" s="9"/>
      <c r="C60" s="9"/>
      <c r="D60" s="9"/>
      <c r="E60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3F358C04FE34BB74BEAA1306041B3" ma:contentTypeVersion="9" ma:contentTypeDescription="Create a new document." ma:contentTypeScope="" ma:versionID="26989bd071375c953f9757483414f01e">
  <xsd:schema xmlns:xsd="http://www.w3.org/2001/XMLSchema" xmlns:xs="http://www.w3.org/2001/XMLSchema" xmlns:p="http://schemas.microsoft.com/office/2006/metadata/properties" xmlns:ns2="882d6670-ceca-44f2-9e83-705cc266ba97" xmlns:ns3="0aa85510-901b-4b95-813e-aba1fa0a9ed6" xmlns:ns4="7ba1a89b-8152-40a4-bc65-c4fad63a57d3" xmlns:ns5="02e959f2-c4b1-4c82-8ad2-fbdae0af7fef" targetNamespace="http://schemas.microsoft.com/office/2006/metadata/properties" ma:root="true" ma:fieldsID="3d573a308fc82757589a49f3bd47910a" ns2:_="" ns3:_="" ns4:_="" ns5:_="">
    <xsd:import namespace="882d6670-ceca-44f2-9e83-705cc266ba97"/>
    <xsd:import namespace="0aa85510-901b-4b95-813e-aba1fa0a9ed6"/>
    <xsd:import namespace="7ba1a89b-8152-40a4-bc65-c4fad63a57d3"/>
    <xsd:import namespace="02e959f2-c4b1-4c82-8ad2-fbdae0af7f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5:TaxCatchAll" minOccurs="0"/>
                <xsd:element ref="ns4:MediaServiceDateTaken" minOccurs="0"/>
                <xsd:element ref="ns4:MediaServiceObjectDetectorVersions" minOccurs="0"/>
                <xsd:element ref="ns4:MediaServiceSearchPropertie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d6670-ceca-44f2-9e83-705cc266b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85510-901b-4b95-813e-aba1fa0a9e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1a89b-8152-40a4-bc65-c4fad63a57d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97590d4-f9cd-4952-aa38-5a1111e36f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959f2-c4b1-4c82-8ad2-fbdae0af7fe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786f13c-3982-46d6-a921-e5a9d426b39f}" ma:internalName="TaxCatchAll" ma:showField="CatchAllData" ma:web="514fd3bb-335e-4cbe-b60d-e56028240b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e959f2-c4b1-4c82-8ad2-fbdae0af7fef" xsi:nil="true"/>
    <lcf76f155ced4ddcb4097134ff3c332f xmlns="7ba1a89b-8152-40a4-bc65-c4fad63a57d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DCCB7C-D06B-40AB-8E4C-D167B88AB28D}"/>
</file>

<file path=customXml/itemProps2.xml><?xml version="1.0" encoding="utf-8"?>
<ds:datastoreItem xmlns:ds="http://schemas.openxmlformats.org/officeDocument/2006/customXml" ds:itemID="{70D4A91B-EB27-4ECC-854B-6FF7CE0F0D03}"/>
</file>

<file path=customXml/itemProps3.xml><?xml version="1.0" encoding="utf-8"?>
<ds:datastoreItem xmlns:ds="http://schemas.openxmlformats.org/officeDocument/2006/customXml" ds:itemID="{BEC521F1-5FE7-43B5-92F2-89C92CA6E3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/>
  <cp:revision/>
  <dcterms:created xsi:type="dcterms:W3CDTF">2024-12-06T19:10:20Z</dcterms:created>
  <dcterms:modified xsi:type="dcterms:W3CDTF">2025-03-02T06:14:25Z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0x0101009283F358C04FE34BB74BEAA1306041B3</vt:lpwstr>
  </property>
  <property fmtid="{D5CDD505-2E9C-101B-9397-08002B2CF9AE}" pid="3" name="MediaServiceImageTags">
    <vt:lpwstr/>
  </property>
</Properties>
</file>