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afo\Desktop\CtM\Analysis-Articles\10-Khuzestan_SocialSecurity\"/>
    </mc:Choice>
  </mc:AlternateContent>
  <xr:revisionPtr revIDLastSave="0" documentId="13_ncr:1_{C82D98FB-3712-4DCD-A256-CFC42E62F7E0}" xr6:coauthVersionLast="47" xr6:coauthVersionMax="47" xr10:uidLastSave="{00000000-0000-0000-0000-000000000000}"/>
  <bookViews>
    <workbookView xWindow="-98" yWindow="-98" windowWidth="22695" windowHeight="14595" tabRatio="815" activeTab="1" xr2:uid="{00000000-000D-0000-FFFF-FFFF00000000}"/>
  </bookViews>
  <sheets>
    <sheet name="Khuzestan_SS-Total" sheetId="50" r:id="rId1"/>
    <sheet name="Khuzestan_SS" sheetId="51" r:id="rId2"/>
  </sheets>
  <definedNames>
    <definedName name="_xlnm._FilterDatabase" localSheetId="1" hidden="1">Khuzestan_SS!$C$1:$BD$29</definedName>
    <definedName name="_xlnm._FilterDatabase" localSheetId="0" hidden="1">'Khuzestan_SS-Total'!$C$1:$BD$30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29" i="51" l="1"/>
  <c r="AS29" i="51"/>
  <c r="AQ29" i="51"/>
  <c r="AO29" i="51"/>
  <c r="AM29" i="51"/>
  <c r="AL29" i="51"/>
  <c r="AK29" i="51"/>
  <c r="AI29" i="51"/>
  <c r="AF29" i="51"/>
  <c r="AD29" i="51"/>
  <c r="AB29" i="51"/>
  <c r="Z29" i="51"/>
  <c r="W29" i="51"/>
  <c r="X29" i="51" s="1"/>
  <c r="V29" i="51"/>
  <c r="T29" i="51"/>
  <c r="S29" i="51"/>
  <c r="R29" i="51"/>
  <c r="Q29" i="51"/>
  <c r="P29" i="51"/>
  <c r="O29" i="51"/>
  <c r="N29" i="51"/>
  <c r="AU28" i="51"/>
  <c r="AS28" i="51"/>
  <c r="AQ28" i="51"/>
  <c r="AO28" i="51"/>
  <c r="AM28" i="51"/>
  <c r="AL28" i="51"/>
  <c r="AK28" i="51"/>
  <c r="AI28" i="51"/>
  <c r="AF28" i="51"/>
  <c r="AD28" i="51"/>
  <c r="AB28" i="51"/>
  <c r="Z28" i="51"/>
  <c r="W28" i="51"/>
  <c r="X28" i="51" s="1"/>
  <c r="V28" i="51"/>
  <c r="T28" i="51"/>
  <c r="S28" i="51"/>
  <c r="R28" i="51"/>
  <c r="Q28" i="51"/>
  <c r="P28" i="51"/>
  <c r="O28" i="51"/>
  <c r="N28" i="51"/>
  <c r="AU27" i="51"/>
  <c r="AS27" i="51"/>
  <c r="AQ27" i="51"/>
  <c r="AO27" i="51"/>
  <c r="AM27" i="51"/>
  <c r="AL27" i="51"/>
  <c r="AK27" i="51"/>
  <c r="AI27" i="51"/>
  <c r="AF27" i="51"/>
  <c r="AD27" i="51"/>
  <c r="AB27" i="51"/>
  <c r="Z27" i="51"/>
  <c r="W27" i="51"/>
  <c r="X27" i="51" s="1"/>
  <c r="V27" i="51"/>
  <c r="T27" i="51"/>
  <c r="S27" i="51"/>
  <c r="R27" i="51"/>
  <c r="Q27" i="51"/>
  <c r="P27" i="51"/>
  <c r="O27" i="51"/>
  <c r="N27" i="51"/>
  <c r="AU26" i="51"/>
  <c r="AS26" i="51"/>
  <c r="AQ26" i="51"/>
  <c r="AO26" i="51"/>
  <c r="AM26" i="51"/>
  <c r="AL26" i="51"/>
  <c r="AK26" i="51"/>
  <c r="AI26" i="51"/>
  <c r="AF26" i="51"/>
  <c r="AD26" i="51"/>
  <c r="AB26" i="51"/>
  <c r="Z26" i="51"/>
  <c r="W26" i="51"/>
  <c r="X26" i="51" s="1"/>
  <c r="V26" i="51"/>
  <c r="T26" i="51"/>
  <c r="S26" i="51"/>
  <c r="R26" i="51"/>
  <c r="Q26" i="51"/>
  <c r="P26" i="51"/>
  <c r="O26" i="51"/>
  <c r="N26" i="51"/>
  <c r="AU25" i="51"/>
  <c r="AS25" i="51"/>
  <c r="AQ25" i="51"/>
  <c r="AO25" i="51"/>
  <c r="AM25" i="51"/>
  <c r="AL25" i="51"/>
  <c r="AK25" i="51"/>
  <c r="AI25" i="51"/>
  <c r="AF25" i="51"/>
  <c r="AD25" i="51"/>
  <c r="AB25" i="51"/>
  <c r="Z25" i="51"/>
  <c r="W25" i="51"/>
  <c r="X25" i="51" s="1"/>
  <c r="V25" i="51"/>
  <c r="T25" i="51"/>
  <c r="S25" i="51"/>
  <c r="R25" i="51"/>
  <c r="Q25" i="51"/>
  <c r="P25" i="51"/>
  <c r="O25" i="51"/>
  <c r="N25" i="51"/>
  <c r="AU24" i="51"/>
  <c r="AS24" i="51"/>
  <c r="AQ24" i="51"/>
  <c r="AO24" i="51"/>
  <c r="AM24" i="51"/>
  <c r="AL24" i="51"/>
  <c r="AK24" i="51"/>
  <c r="AI24" i="51"/>
  <c r="AF24" i="51"/>
  <c r="AD24" i="51"/>
  <c r="AB24" i="51"/>
  <c r="Z24" i="51"/>
  <c r="W24" i="51"/>
  <c r="X24" i="51" s="1"/>
  <c r="V24" i="51"/>
  <c r="T24" i="51"/>
  <c r="S24" i="51"/>
  <c r="R24" i="51"/>
  <c r="Q24" i="51"/>
  <c r="P24" i="51"/>
  <c r="O24" i="51"/>
  <c r="N24" i="51"/>
  <c r="AU23" i="51"/>
  <c r="AS23" i="51"/>
  <c r="AQ23" i="51"/>
  <c r="AO23" i="51"/>
  <c r="AM23" i="51"/>
  <c r="AL23" i="51"/>
  <c r="AK23" i="51"/>
  <c r="AI23" i="51"/>
  <c r="AF23" i="51"/>
  <c r="AD23" i="51"/>
  <c r="AB23" i="51"/>
  <c r="Z23" i="51"/>
  <c r="W23" i="51"/>
  <c r="X23" i="51" s="1"/>
  <c r="V23" i="51"/>
  <c r="T23" i="51"/>
  <c r="S23" i="51"/>
  <c r="R23" i="51"/>
  <c r="Q23" i="51"/>
  <c r="P23" i="51"/>
  <c r="O23" i="51"/>
  <c r="N23" i="51"/>
  <c r="AU22" i="51"/>
  <c r="AS22" i="51"/>
  <c r="AQ22" i="51"/>
  <c r="AO22" i="51"/>
  <c r="AM22" i="51"/>
  <c r="AL22" i="51"/>
  <c r="AK22" i="51"/>
  <c r="AI22" i="51"/>
  <c r="AF22" i="51"/>
  <c r="AD22" i="51"/>
  <c r="AB22" i="51"/>
  <c r="Z22" i="51"/>
  <c r="W22" i="51"/>
  <c r="X22" i="51" s="1"/>
  <c r="V22" i="51"/>
  <c r="T22" i="51"/>
  <c r="S22" i="51"/>
  <c r="R22" i="51"/>
  <c r="Q22" i="51"/>
  <c r="P22" i="51"/>
  <c r="O22" i="51"/>
  <c r="N22" i="51"/>
  <c r="AU21" i="51"/>
  <c r="AS21" i="51"/>
  <c r="AQ21" i="51"/>
  <c r="AO21" i="51"/>
  <c r="AM21" i="51"/>
  <c r="AL21" i="51"/>
  <c r="AK21" i="51"/>
  <c r="AI21" i="51"/>
  <c r="AF21" i="51"/>
  <c r="AD21" i="51"/>
  <c r="AB21" i="51"/>
  <c r="Z21" i="51"/>
  <c r="W21" i="51"/>
  <c r="X21" i="51" s="1"/>
  <c r="V21" i="51"/>
  <c r="T21" i="51"/>
  <c r="S21" i="51"/>
  <c r="R21" i="51"/>
  <c r="Q21" i="51"/>
  <c r="P21" i="51"/>
  <c r="O21" i="51"/>
  <c r="N21" i="51"/>
  <c r="AU20" i="51"/>
  <c r="AS20" i="51"/>
  <c r="AQ20" i="51"/>
  <c r="AO20" i="51"/>
  <c r="AM20" i="51"/>
  <c r="AL20" i="51"/>
  <c r="AK20" i="51"/>
  <c r="AI20" i="51"/>
  <c r="AF20" i="51"/>
  <c r="AD20" i="51"/>
  <c r="AB20" i="51"/>
  <c r="Z20" i="51"/>
  <c r="W20" i="51"/>
  <c r="X20" i="51" s="1"/>
  <c r="V20" i="51"/>
  <c r="T20" i="51"/>
  <c r="S20" i="51"/>
  <c r="R20" i="51"/>
  <c r="Q20" i="51"/>
  <c r="P20" i="51"/>
  <c r="O20" i="51"/>
  <c r="N20" i="51"/>
  <c r="AU19" i="51"/>
  <c r="AS19" i="51"/>
  <c r="AQ19" i="51"/>
  <c r="AO19" i="51"/>
  <c r="AM19" i="51"/>
  <c r="AL19" i="51"/>
  <c r="AK19" i="51"/>
  <c r="AI19" i="51"/>
  <c r="AF19" i="51"/>
  <c r="AD19" i="51"/>
  <c r="AB19" i="51"/>
  <c r="Z19" i="51"/>
  <c r="W19" i="51"/>
  <c r="X19" i="51" s="1"/>
  <c r="V19" i="51"/>
  <c r="T19" i="51"/>
  <c r="S19" i="51"/>
  <c r="R19" i="51"/>
  <c r="Q19" i="51"/>
  <c r="P19" i="51"/>
  <c r="O19" i="51"/>
  <c r="N19" i="51"/>
  <c r="AU18" i="51"/>
  <c r="AS18" i="51"/>
  <c r="AQ18" i="51"/>
  <c r="AO18" i="51"/>
  <c r="AM18" i="51"/>
  <c r="AL18" i="51"/>
  <c r="AK18" i="51"/>
  <c r="AI18" i="51"/>
  <c r="AF18" i="51"/>
  <c r="AD18" i="51"/>
  <c r="AB18" i="51"/>
  <c r="Z18" i="51"/>
  <c r="W18" i="51"/>
  <c r="X18" i="51" s="1"/>
  <c r="V18" i="51"/>
  <c r="T18" i="51"/>
  <c r="S18" i="51"/>
  <c r="R18" i="51"/>
  <c r="Q18" i="51"/>
  <c r="P18" i="51"/>
  <c r="O18" i="51"/>
  <c r="N18" i="51"/>
  <c r="AU17" i="51"/>
  <c r="AS17" i="51"/>
  <c r="AQ17" i="51"/>
  <c r="AO17" i="51"/>
  <c r="AM17" i="51"/>
  <c r="AL17" i="51"/>
  <c r="AK17" i="51"/>
  <c r="AI17" i="51"/>
  <c r="AF17" i="51"/>
  <c r="AD17" i="51"/>
  <c r="AB17" i="51"/>
  <c r="Z17" i="51"/>
  <c r="W17" i="51"/>
  <c r="X17" i="51" s="1"/>
  <c r="V17" i="51"/>
  <c r="T17" i="51"/>
  <c r="S17" i="51"/>
  <c r="R17" i="51"/>
  <c r="Q17" i="51"/>
  <c r="P17" i="51"/>
  <c r="O17" i="51"/>
  <c r="N17" i="51"/>
  <c r="AU16" i="51"/>
  <c r="AS16" i="51"/>
  <c r="AQ16" i="51"/>
  <c r="AO16" i="51"/>
  <c r="AM16" i="51"/>
  <c r="AL16" i="51"/>
  <c r="AK16" i="51"/>
  <c r="AI16" i="51"/>
  <c r="AF16" i="51"/>
  <c r="AD16" i="51"/>
  <c r="AB16" i="51"/>
  <c r="Z16" i="51"/>
  <c r="W16" i="51"/>
  <c r="X16" i="51" s="1"/>
  <c r="V16" i="51"/>
  <c r="T16" i="51"/>
  <c r="S16" i="51"/>
  <c r="R16" i="51"/>
  <c r="Q16" i="51"/>
  <c r="P16" i="51"/>
  <c r="O16" i="51"/>
  <c r="N16" i="51"/>
  <c r="AU15" i="51"/>
  <c r="AS15" i="51"/>
  <c r="AQ15" i="51"/>
  <c r="AO15" i="51"/>
  <c r="AM15" i="51"/>
  <c r="AL15" i="51"/>
  <c r="AK15" i="51"/>
  <c r="AI15" i="51"/>
  <c r="AF15" i="51"/>
  <c r="AD15" i="51"/>
  <c r="AB15" i="51"/>
  <c r="Z15" i="51"/>
  <c r="W15" i="51"/>
  <c r="X15" i="51" s="1"/>
  <c r="V15" i="51"/>
  <c r="T15" i="51"/>
  <c r="S15" i="51"/>
  <c r="R15" i="51"/>
  <c r="Q15" i="51"/>
  <c r="P15" i="51"/>
  <c r="O15" i="51"/>
  <c r="N15" i="51"/>
  <c r="AU14" i="51"/>
  <c r="AS14" i="51"/>
  <c r="AQ14" i="51"/>
  <c r="AO14" i="51"/>
  <c r="AM14" i="51"/>
  <c r="AL14" i="51"/>
  <c r="AK14" i="51"/>
  <c r="AI14" i="51"/>
  <c r="AF14" i="51"/>
  <c r="AD14" i="51"/>
  <c r="AB14" i="51"/>
  <c r="Z14" i="51"/>
  <c r="W14" i="51"/>
  <c r="X14" i="51" s="1"/>
  <c r="V14" i="51"/>
  <c r="T14" i="51"/>
  <c r="S14" i="51"/>
  <c r="R14" i="51"/>
  <c r="Q14" i="51"/>
  <c r="P14" i="51"/>
  <c r="O14" i="51"/>
  <c r="N14" i="51"/>
  <c r="AU13" i="51"/>
  <c r="AS13" i="51"/>
  <c r="AQ13" i="51"/>
  <c r="AO13" i="51"/>
  <c r="AM13" i="51"/>
  <c r="AL13" i="51"/>
  <c r="AK13" i="51"/>
  <c r="AI13" i="51"/>
  <c r="AF13" i="51"/>
  <c r="AD13" i="51"/>
  <c r="AB13" i="51"/>
  <c r="Z13" i="51"/>
  <c r="W13" i="51"/>
  <c r="X13" i="51" s="1"/>
  <c r="V13" i="51"/>
  <c r="T13" i="51"/>
  <c r="S13" i="51"/>
  <c r="R13" i="51"/>
  <c r="Q13" i="51"/>
  <c r="P13" i="51"/>
  <c r="O13" i="51"/>
  <c r="N13" i="51"/>
  <c r="AU12" i="51"/>
  <c r="AS12" i="51"/>
  <c r="AQ12" i="51"/>
  <c r="AO12" i="51"/>
  <c r="AM12" i="51"/>
  <c r="AL12" i="51"/>
  <c r="AK12" i="51"/>
  <c r="AI12" i="51"/>
  <c r="AF12" i="51"/>
  <c r="AD12" i="51"/>
  <c r="AB12" i="51"/>
  <c r="Z12" i="51"/>
  <c r="W12" i="51"/>
  <c r="X12" i="51" s="1"/>
  <c r="V12" i="51"/>
  <c r="T12" i="51"/>
  <c r="S12" i="51"/>
  <c r="R12" i="51"/>
  <c r="Q12" i="51"/>
  <c r="P12" i="51"/>
  <c r="O12" i="51"/>
  <c r="N12" i="51"/>
  <c r="AU11" i="51"/>
  <c r="AS11" i="51"/>
  <c r="AQ11" i="51"/>
  <c r="AO11" i="51"/>
  <c r="AM11" i="51"/>
  <c r="AL11" i="51"/>
  <c r="AK11" i="51"/>
  <c r="AI11" i="51"/>
  <c r="AF11" i="51"/>
  <c r="AD11" i="51"/>
  <c r="AB11" i="51"/>
  <c r="Z11" i="51"/>
  <c r="W11" i="51"/>
  <c r="X11" i="51" s="1"/>
  <c r="V11" i="51"/>
  <c r="T11" i="51"/>
  <c r="S11" i="51"/>
  <c r="R11" i="51"/>
  <c r="Q11" i="51"/>
  <c r="P11" i="51"/>
  <c r="O11" i="51"/>
  <c r="N11" i="51"/>
  <c r="AU10" i="51"/>
  <c r="AS10" i="51"/>
  <c r="AQ10" i="51"/>
  <c r="AO10" i="51"/>
  <c r="AM10" i="51"/>
  <c r="AL10" i="51"/>
  <c r="AK10" i="51"/>
  <c r="AI10" i="51"/>
  <c r="AF10" i="51"/>
  <c r="AD10" i="51"/>
  <c r="AB10" i="51"/>
  <c r="Z10" i="51"/>
  <c r="W10" i="51"/>
  <c r="X10" i="51" s="1"/>
  <c r="V10" i="51"/>
  <c r="T10" i="51"/>
  <c r="S10" i="51"/>
  <c r="R10" i="51"/>
  <c r="Q10" i="51"/>
  <c r="P10" i="51"/>
  <c r="O10" i="51"/>
  <c r="N10" i="51"/>
  <c r="AU9" i="51"/>
  <c r="AS9" i="51"/>
  <c r="AQ9" i="51"/>
  <c r="AO9" i="51"/>
  <c r="AM9" i="51"/>
  <c r="AL9" i="51"/>
  <c r="AK9" i="51"/>
  <c r="AI9" i="51"/>
  <c r="AF9" i="51"/>
  <c r="AD9" i="51"/>
  <c r="AB9" i="51"/>
  <c r="Z9" i="51"/>
  <c r="W9" i="51"/>
  <c r="X9" i="51" s="1"/>
  <c r="V9" i="51"/>
  <c r="T9" i="51"/>
  <c r="S9" i="51"/>
  <c r="R9" i="51"/>
  <c r="Q9" i="51"/>
  <c r="P9" i="51"/>
  <c r="O9" i="51"/>
  <c r="N9" i="51"/>
  <c r="AU8" i="51"/>
  <c r="AS8" i="51"/>
  <c r="AQ8" i="51"/>
  <c r="AO8" i="51"/>
  <c r="AM8" i="51"/>
  <c r="AL8" i="51"/>
  <c r="AK8" i="51"/>
  <c r="AI8" i="51"/>
  <c r="AF8" i="51"/>
  <c r="AD8" i="51"/>
  <c r="AB8" i="51"/>
  <c r="Z8" i="51"/>
  <c r="W8" i="51"/>
  <c r="X8" i="51" s="1"/>
  <c r="V8" i="51"/>
  <c r="T8" i="51"/>
  <c r="S8" i="51"/>
  <c r="R8" i="51"/>
  <c r="Q8" i="51"/>
  <c r="P8" i="51"/>
  <c r="O8" i="51"/>
  <c r="N8" i="51"/>
  <c r="AU7" i="51"/>
  <c r="AS7" i="51"/>
  <c r="AQ7" i="51"/>
  <c r="AO7" i="51"/>
  <c r="AM7" i="51"/>
  <c r="AL7" i="51"/>
  <c r="AK7" i="51"/>
  <c r="AI7" i="51"/>
  <c r="AF7" i="51"/>
  <c r="AD7" i="51"/>
  <c r="AB7" i="51"/>
  <c r="Z7" i="51"/>
  <c r="W7" i="51"/>
  <c r="X7" i="51" s="1"/>
  <c r="V7" i="51"/>
  <c r="T7" i="51"/>
  <c r="S7" i="51"/>
  <c r="R7" i="51"/>
  <c r="Q7" i="51"/>
  <c r="P7" i="51"/>
  <c r="O7" i="51"/>
  <c r="N7" i="51"/>
  <c r="AU6" i="51"/>
  <c r="AS6" i="51"/>
  <c r="AQ6" i="51"/>
  <c r="AO6" i="51"/>
  <c r="AM6" i="51"/>
  <c r="AL6" i="51"/>
  <c r="AK6" i="51"/>
  <c r="AI6" i="51"/>
  <c r="AF6" i="51"/>
  <c r="AD6" i="51"/>
  <c r="AB6" i="51"/>
  <c r="Z6" i="51"/>
  <c r="W6" i="51"/>
  <c r="X6" i="51" s="1"/>
  <c r="V6" i="51"/>
  <c r="T6" i="51"/>
  <c r="S6" i="51"/>
  <c r="R6" i="51"/>
  <c r="Q6" i="51"/>
  <c r="P6" i="51"/>
  <c r="O6" i="51"/>
  <c r="N6" i="51"/>
  <c r="AU5" i="51"/>
  <c r="AS5" i="51"/>
  <c r="AQ5" i="51"/>
  <c r="AO5" i="51"/>
  <c r="AM5" i="51"/>
  <c r="AL5" i="51"/>
  <c r="AK5" i="51"/>
  <c r="AI5" i="51"/>
  <c r="AF5" i="51"/>
  <c r="AD5" i="51"/>
  <c r="AB5" i="51"/>
  <c r="Z5" i="51"/>
  <c r="W5" i="51"/>
  <c r="X5" i="51" s="1"/>
  <c r="V5" i="51"/>
  <c r="T5" i="51"/>
  <c r="S5" i="51"/>
  <c r="R5" i="51"/>
  <c r="Q5" i="51"/>
  <c r="P5" i="51"/>
  <c r="O5" i="51"/>
  <c r="N5" i="51"/>
  <c r="AU4" i="51"/>
  <c r="AS4" i="51"/>
  <c r="AQ4" i="51"/>
  <c r="AO4" i="51"/>
  <c r="AM4" i="51"/>
  <c r="AL4" i="51"/>
  <c r="AK4" i="51"/>
  <c r="AI4" i="51"/>
  <c r="AF4" i="51"/>
  <c r="AD4" i="51"/>
  <c r="AB4" i="51"/>
  <c r="Z4" i="51"/>
  <c r="W4" i="51"/>
  <c r="X4" i="51" s="1"/>
  <c r="V4" i="51"/>
  <c r="T4" i="51"/>
  <c r="S4" i="51"/>
  <c r="R4" i="51"/>
  <c r="Q4" i="51"/>
  <c r="P4" i="51"/>
  <c r="O4" i="51"/>
  <c r="N4" i="51"/>
  <c r="AU3" i="51"/>
  <c r="AS3" i="51"/>
  <c r="AQ3" i="51"/>
  <c r="AO3" i="51"/>
  <c r="AM3" i="51"/>
  <c r="AL3" i="51"/>
  <c r="AK3" i="51"/>
  <c r="AI3" i="51"/>
  <c r="AF3" i="51"/>
  <c r="AD3" i="51"/>
  <c r="AB3" i="51"/>
  <c r="Z3" i="51"/>
  <c r="W3" i="51"/>
  <c r="X3" i="51" s="1"/>
  <c r="V3" i="51"/>
  <c r="T3" i="51"/>
  <c r="S3" i="51"/>
  <c r="R3" i="51"/>
  <c r="Q3" i="51"/>
  <c r="P3" i="51"/>
  <c r="O3" i="51"/>
  <c r="N3" i="51"/>
  <c r="AU2" i="51"/>
  <c r="AS2" i="51"/>
  <c r="AQ2" i="51"/>
  <c r="AO2" i="51"/>
  <c r="AM2" i="51"/>
  <c r="AL2" i="51"/>
  <c r="AK2" i="51"/>
  <c r="AI2" i="51"/>
  <c r="AF2" i="51"/>
  <c r="AD2" i="51"/>
  <c r="AB2" i="51"/>
  <c r="Z2" i="51"/>
  <c r="W2" i="51"/>
  <c r="X2" i="51" s="1"/>
  <c r="V2" i="51"/>
  <c r="T2" i="51"/>
  <c r="S2" i="51"/>
  <c r="R2" i="51"/>
  <c r="Q2" i="51"/>
  <c r="P2" i="51"/>
  <c r="O2" i="51"/>
  <c r="N2" i="51"/>
  <c r="T29" i="50"/>
  <c r="T28" i="50"/>
  <c r="T27" i="50"/>
  <c r="T26" i="50"/>
  <c r="T25" i="50"/>
  <c r="T24" i="50"/>
  <c r="T23" i="50"/>
  <c r="T22" i="50"/>
  <c r="T21" i="50"/>
  <c r="T20" i="50"/>
  <c r="T19" i="50"/>
  <c r="T18" i="50"/>
  <c r="T17" i="50"/>
  <c r="T16" i="50"/>
  <c r="T15" i="50"/>
  <c r="T14" i="50"/>
  <c r="T13" i="50"/>
  <c r="T12" i="50"/>
  <c r="T11" i="50"/>
  <c r="T10" i="50"/>
  <c r="T9" i="50"/>
  <c r="T8" i="50"/>
  <c r="T7" i="50"/>
  <c r="T6" i="50"/>
  <c r="T5" i="50"/>
  <c r="T4" i="50"/>
  <c r="T3" i="50"/>
  <c r="T2" i="50"/>
  <c r="S29" i="50"/>
  <c r="S28" i="50"/>
  <c r="S27" i="50"/>
  <c r="S26" i="50"/>
  <c r="S25" i="50"/>
  <c r="S24" i="50"/>
  <c r="S23" i="50"/>
  <c r="S22" i="50"/>
  <c r="S21" i="50"/>
  <c r="S20" i="50"/>
  <c r="S19" i="50"/>
  <c r="S18" i="50"/>
  <c r="S17" i="50"/>
  <c r="S16" i="50"/>
  <c r="S15" i="50"/>
  <c r="S14" i="50"/>
  <c r="S13" i="50"/>
  <c r="S12" i="50"/>
  <c r="S11" i="50"/>
  <c r="S10" i="50"/>
  <c r="S9" i="50"/>
  <c r="S8" i="50"/>
  <c r="S7" i="50"/>
  <c r="S6" i="50"/>
  <c r="S5" i="50"/>
  <c r="S4" i="50"/>
  <c r="S3" i="50"/>
  <c r="S2" i="50"/>
  <c r="R29" i="50"/>
  <c r="R28" i="50"/>
  <c r="R27" i="50"/>
  <c r="R26" i="50"/>
  <c r="R25" i="50"/>
  <c r="R24" i="50"/>
  <c r="R23" i="50"/>
  <c r="R22" i="50"/>
  <c r="R21" i="50"/>
  <c r="R20" i="50"/>
  <c r="R19" i="50"/>
  <c r="R18" i="50"/>
  <c r="R17" i="50"/>
  <c r="R16" i="50"/>
  <c r="R15" i="50"/>
  <c r="R14" i="50"/>
  <c r="R13" i="50"/>
  <c r="R12" i="50"/>
  <c r="R11" i="50"/>
  <c r="R10" i="50"/>
  <c r="R9" i="50"/>
  <c r="R8" i="50"/>
  <c r="R7" i="50"/>
  <c r="R6" i="50"/>
  <c r="R5" i="50"/>
  <c r="R4" i="50"/>
  <c r="R3" i="50"/>
  <c r="R2" i="50"/>
  <c r="Q29" i="50"/>
  <c r="Q28" i="50"/>
  <c r="Q27" i="50"/>
  <c r="Q26" i="50"/>
  <c r="Q25" i="50"/>
  <c r="Q24" i="50"/>
  <c r="Q23" i="50"/>
  <c r="Q22" i="50"/>
  <c r="Q21" i="50"/>
  <c r="Q20" i="50"/>
  <c r="Q19" i="50"/>
  <c r="Q18" i="50"/>
  <c r="Q17" i="50"/>
  <c r="Q16" i="50"/>
  <c r="Q15" i="50"/>
  <c r="Q14" i="50"/>
  <c r="Q13" i="50"/>
  <c r="Q12" i="50"/>
  <c r="Q11" i="50"/>
  <c r="Q10" i="50"/>
  <c r="Q9" i="50"/>
  <c r="Q8" i="50"/>
  <c r="Q7" i="50"/>
  <c r="Q6" i="50"/>
  <c r="Q5" i="50"/>
  <c r="Q4" i="50"/>
  <c r="Q3" i="50"/>
  <c r="Q2" i="50"/>
  <c r="P3" i="50"/>
  <c r="P4" i="50"/>
  <c r="P5" i="50"/>
  <c r="P6" i="50"/>
  <c r="P7" i="50"/>
  <c r="P8" i="50"/>
  <c r="P9" i="50"/>
  <c r="P10" i="50"/>
  <c r="P11" i="50"/>
  <c r="P12" i="50"/>
  <c r="P13" i="50"/>
  <c r="P14" i="50"/>
  <c r="P15" i="50"/>
  <c r="P16" i="50"/>
  <c r="P17" i="50"/>
  <c r="P18" i="50"/>
  <c r="P19" i="50"/>
  <c r="P20" i="50"/>
  <c r="P21" i="50"/>
  <c r="P22" i="50"/>
  <c r="P23" i="50"/>
  <c r="P24" i="50"/>
  <c r="P25" i="50"/>
  <c r="P26" i="50"/>
  <c r="P27" i="50"/>
  <c r="P28" i="50"/>
  <c r="P29" i="50"/>
  <c r="P2" i="50"/>
  <c r="O3" i="50"/>
  <c r="O4" i="50"/>
  <c r="O5" i="50"/>
  <c r="O6" i="50"/>
  <c r="O7" i="50"/>
  <c r="O8" i="50"/>
  <c r="O9" i="50"/>
  <c r="O10" i="50"/>
  <c r="O11" i="50"/>
  <c r="O12" i="50"/>
  <c r="O13" i="50"/>
  <c r="O14" i="50"/>
  <c r="O15" i="50"/>
  <c r="O16" i="50"/>
  <c r="O17" i="50"/>
  <c r="O18" i="50"/>
  <c r="O19" i="50"/>
  <c r="O20" i="50"/>
  <c r="O21" i="50"/>
  <c r="O22" i="50"/>
  <c r="O23" i="50"/>
  <c r="O24" i="50"/>
  <c r="O25" i="50"/>
  <c r="O26" i="50"/>
  <c r="O27" i="50"/>
  <c r="O28" i="50"/>
  <c r="O29" i="50"/>
  <c r="O2" i="50"/>
  <c r="N29" i="50"/>
  <c r="N28" i="50"/>
  <c r="N27" i="50"/>
  <c r="N26" i="50"/>
  <c r="N25" i="50"/>
  <c r="N24" i="50"/>
  <c r="N23" i="50"/>
  <c r="N22" i="50"/>
  <c r="N21" i="50"/>
  <c r="N20" i="50"/>
  <c r="N19" i="50"/>
  <c r="N18" i="50"/>
  <c r="N17" i="50"/>
  <c r="N16" i="50"/>
  <c r="N15" i="50"/>
  <c r="N14" i="50"/>
  <c r="N13" i="50"/>
  <c r="N12" i="50"/>
  <c r="N11" i="50"/>
  <c r="N10" i="50"/>
  <c r="N9" i="50"/>
  <c r="N8" i="50"/>
  <c r="N7" i="50"/>
  <c r="N6" i="50"/>
  <c r="N5" i="50"/>
  <c r="N4" i="50"/>
  <c r="N3" i="50"/>
  <c r="N2" i="50"/>
  <c r="AU3" i="50"/>
  <c r="AU4" i="50"/>
  <c r="AU5" i="50"/>
  <c r="AU6" i="50"/>
  <c r="AU7" i="50"/>
  <c r="AU8" i="50"/>
  <c r="AU9" i="50"/>
  <c r="AU10" i="50"/>
  <c r="AU11" i="50"/>
  <c r="AU12" i="50"/>
  <c r="AU13" i="50"/>
  <c r="AU14" i="50"/>
  <c r="AU15" i="50"/>
  <c r="AU16" i="50"/>
  <c r="AU17" i="50"/>
  <c r="AU18" i="50"/>
  <c r="AU19" i="50"/>
  <c r="AU20" i="50"/>
  <c r="AU21" i="50"/>
  <c r="AU22" i="50"/>
  <c r="AU23" i="50"/>
  <c r="AU24" i="50"/>
  <c r="AU25" i="50"/>
  <c r="AU26" i="50"/>
  <c r="AU27" i="50"/>
  <c r="AU28" i="50"/>
  <c r="AU29" i="50"/>
  <c r="AU2" i="50"/>
  <c r="AT30" i="50"/>
  <c r="AS3" i="50"/>
  <c r="AS4" i="50"/>
  <c r="AS5" i="50"/>
  <c r="AS6" i="50"/>
  <c r="AS7" i="50"/>
  <c r="AS8" i="50"/>
  <c r="AS9" i="50"/>
  <c r="AS10" i="50"/>
  <c r="AS11" i="50"/>
  <c r="AS12" i="50"/>
  <c r="AS13" i="50"/>
  <c r="AS14" i="50"/>
  <c r="AS15" i="50"/>
  <c r="AS16" i="50"/>
  <c r="AS17" i="50"/>
  <c r="AS18" i="50"/>
  <c r="AS19" i="50"/>
  <c r="AS20" i="50"/>
  <c r="AS21" i="50"/>
  <c r="AS22" i="50"/>
  <c r="AS23" i="50"/>
  <c r="AS24" i="50"/>
  <c r="AS25" i="50"/>
  <c r="AS26" i="50"/>
  <c r="AS27" i="50"/>
  <c r="AS28" i="50"/>
  <c r="AS29" i="50"/>
  <c r="AS2" i="50"/>
  <c r="AR30" i="50"/>
  <c r="AP30" i="50"/>
  <c r="AQ3" i="50"/>
  <c r="AQ4" i="50"/>
  <c r="AQ5" i="50"/>
  <c r="AQ6" i="50"/>
  <c r="AQ7" i="50"/>
  <c r="AQ8" i="50"/>
  <c r="AQ9" i="50"/>
  <c r="AQ10" i="50"/>
  <c r="AQ11" i="50"/>
  <c r="AQ12" i="50"/>
  <c r="AQ13" i="50"/>
  <c r="AQ14" i="50"/>
  <c r="AQ15" i="50"/>
  <c r="AQ16" i="50"/>
  <c r="AQ17" i="50"/>
  <c r="AQ18" i="50"/>
  <c r="AQ19" i="50"/>
  <c r="AQ20" i="50"/>
  <c r="AQ21" i="50"/>
  <c r="AQ22" i="50"/>
  <c r="AQ23" i="50"/>
  <c r="AQ24" i="50"/>
  <c r="AQ25" i="50"/>
  <c r="AQ26" i="50"/>
  <c r="AQ27" i="50"/>
  <c r="AQ28" i="50"/>
  <c r="AQ29" i="50"/>
  <c r="AQ2" i="50"/>
  <c r="AO3" i="50"/>
  <c r="AO4" i="50"/>
  <c r="AO5" i="50"/>
  <c r="AO6" i="50"/>
  <c r="AO7" i="50"/>
  <c r="AO8" i="50"/>
  <c r="AO9" i="50"/>
  <c r="AO10" i="50"/>
  <c r="AO11" i="50"/>
  <c r="AO12" i="50"/>
  <c r="AO13" i="50"/>
  <c r="AO14" i="50"/>
  <c r="AO15" i="50"/>
  <c r="AO16" i="50"/>
  <c r="AO17" i="50"/>
  <c r="AO18" i="50"/>
  <c r="AO19" i="50"/>
  <c r="AO20" i="50"/>
  <c r="AO21" i="50"/>
  <c r="AO22" i="50"/>
  <c r="AO23" i="50"/>
  <c r="AO24" i="50"/>
  <c r="AO25" i="50"/>
  <c r="AO26" i="50"/>
  <c r="AO27" i="50"/>
  <c r="AO28" i="50"/>
  <c r="AO29" i="50"/>
  <c r="AO2" i="50"/>
  <c r="AN30" i="50"/>
  <c r="AK3" i="50"/>
  <c r="AK4" i="50"/>
  <c r="AK5" i="50"/>
  <c r="AK6" i="50"/>
  <c r="AK7" i="50"/>
  <c r="AK8" i="50"/>
  <c r="AK9" i="50"/>
  <c r="AK10" i="50"/>
  <c r="AK11" i="50"/>
  <c r="AK12" i="50"/>
  <c r="AK13" i="50"/>
  <c r="AK14" i="50"/>
  <c r="AK15" i="50"/>
  <c r="AK16" i="50"/>
  <c r="AK17" i="50"/>
  <c r="AK18" i="50"/>
  <c r="AK19" i="50"/>
  <c r="AK20" i="50"/>
  <c r="AK21" i="50"/>
  <c r="AK22" i="50"/>
  <c r="AK23" i="50"/>
  <c r="AK24" i="50"/>
  <c r="AK25" i="50"/>
  <c r="AK26" i="50"/>
  <c r="AK27" i="50"/>
  <c r="AK28" i="50"/>
  <c r="AK29" i="50"/>
  <c r="AK2" i="50"/>
  <c r="AI3" i="50"/>
  <c r="AI4" i="50"/>
  <c r="AI5" i="50"/>
  <c r="AI6" i="50"/>
  <c r="AI7" i="50"/>
  <c r="AI8" i="50"/>
  <c r="AI9" i="50"/>
  <c r="AI10" i="50"/>
  <c r="AI11" i="50"/>
  <c r="AI12" i="50"/>
  <c r="AI13" i="50"/>
  <c r="AI14" i="50"/>
  <c r="AI15" i="50"/>
  <c r="AI16" i="50"/>
  <c r="AI17" i="50"/>
  <c r="AI18" i="50"/>
  <c r="AI19" i="50"/>
  <c r="AI20" i="50"/>
  <c r="AI21" i="50"/>
  <c r="AI22" i="50"/>
  <c r="AI23" i="50"/>
  <c r="AI24" i="50"/>
  <c r="AI25" i="50"/>
  <c r="AI26" i="50"/>
  <c r="AI27" i="50"/>
  <c r="AI28" i="50"/>
  <c r="AI29" i="50"/>
  <c r="AI2" i="50"/>
  <c r="AM3" i="50"/>
  <c r="AM4" i="50"/>
  <c r="AM5" i="50"/>
  <c r="AM6" i="50"/>
  <c r="AM7" i="50"/>
  <c r="AM8" i="50"/>
  <c r="AM9" i="50"/>
  <c r="AM10" i="50"/>
  <c r="AM11" i="50"/>
  <c r="AM12" i="50"/>
  <c r="AM13" i="50"/>
  <c r="AM14" i="50"/>
  <c r="AM15" i="50"/>
  <c r="AM16" i="50"/>
  <c r="AM17" i="50"/>
  <c r="AM18" i="50"/>
  <c r="AM19" i="50"/>
  <c r="AM20" i="50"/>
  <c r="AM21" i="50"/>
  <c r="AM22" i="50"/>
  <c r="AM23" i="50"/>
  <c r="AM24" i="50"/>
  <c r="AM25" i="50"/>
  <c r="AM26" i="50"/>
  <c r="AM27" i="50"/>
  <c r="AM28" i="50"/>
  <c r="AM29" i="50"/>
  <c r="AM2" i="50"/>
  <c r="AL3" i="50"/>
  <c r="AL4" i="50"/>
  <c r="AL5" i="50"/>
  <c r="AL6" i="50"/>
  <c r="AL7" i="50"/>
  <c r="AL8" i="50"/>
  <c r="AL9" i="50"/>
  <c r="AL10" i="50"/>
  <c r="AL11" i="50"/>
  <c r="AL12" i="50"/>
  <c r="AL13" i="50"/>
  <c r="AL14" i="50"/>
  <c r="AL15" i="50"/>
  <c r="AL16" i="50"/>
  <c r="AL17" i="50"/>
  <c r="AL18" i="50"/>
  <c r="AL19" i="50"/>
  <c r="AL20" i="50"/>
  <c r="AL21" i="50"/>
  <c r="AL22" i="50"/>
  <c r="AL23" i="50"/>
  <c r="AL24" i="50"/>
  <c r="AL25" i="50"/>
  <c r="AL26" i="50"/>
  <c r="AL27" i="50"/>
  <c r="AL28" i="50"/>
  <c r="AL29" i="50"/>
  <c r="AL2" i="50"/>
  <c r="AJ30" i="50"/>
  <c r="AH30" i="50"/>
  <c r="AG30" i="50"/>
  <c r="AF3" i="50"/>
  <c r="AF4" i="50"/>
  <c r="AF5" i="50"/>
  <c r="AF6" i="50"/>
  <c r="AF7" i="50"/>
  <c r="AF8" i="50"/>
  <c r="AF9" i="50"/>
  <c r="AF10" i="50"/>
  <c r="AF11" i="50"/>
  <c r="AF12" i="50"/>
  <c r="AF13" i="50"/>
  <c r="AF14" i="50"/>
  <c r="AF15" i="50"/>
  <c r="AF16" i="50"/>
  <c r="AF17" i="50"/>
  <c r="AF18" i="50"/>
  <c r="AF19" i="50"/>
  <c r="AF20" i="50"/>
  <c r="AF21" i="50"/>
  <c r="AF22" i="50"/>
  <c r="AF23" i="50"/>
  <c r="AF24" i="50"/>
  <c r="AF25" i="50"/>
  <c r="AF26" i="50"/>
  <c r="AF27" i="50"/>
  <c r="AF28" i="50"/>
  <c r="AF29" i="50"/>
  <c r="AF2" i="50"/>
  <c r="AE30" i="50"/>
  <c r="AL30" i="50" l="1"/>
  <c r="AM30" i="50"/>
  <c r="AD3" i="50"/>
  <c r="AD4" i="50"/>
  <c r="AD5" i="50"/>
  <c r="AD6" i="50"/>
  <c r="AD7" i="50"/>
  <c r="AD8" i="50"/>
  <c r="AD9" i="50"/>
  <c r="AD10" i="50"/>
  <c r="AD11" i="50"/>
  <c r="AD12" i="50"/>
  <c r="AD13" i="50"/>
  <c r="AD14" i="50"/>
  <c r="AD15" i="50"/>
  <c r="AD16" i="50"/>
  <c r="AD17" i="50"/>
  <c r="AD18" i="50"/>
  <c r="AD19" i="50"/>
  <c r="AD20" i="50"/>
  <c r="AD21" i="50"/>
  <c r="AD22" i="50"/>
  <c r="AD23" i="50"/>
  <c r="AD24" i="50"/>
  <c r="AD25" i="50"/>
  <c r="AD26" i="50"/>
  <c r="AD27" i="50"/>
  <c r="AD28" i="50"/>
  <c r="AD29" i="50"/>
  <c r="AD2" i="50"/>
  <c r="AC30" i="50"/>
  <c r="AB3" i="50"/>
  <c r="AB4" i="50"/>
  <c r="AB5" i="50"/>
  <c r="AB6" i="50"/>
  <c r="AB7" i="50"/>
  <c r="AB8" i="50"/>
  <c r="AB9" i="50"/>
  <c r="AB10" i="50"/>
  <c r="AB11" i="50"/>
  <c r="AB12" i="50"/>
  <c r="AB13" i="50"/>
  <c r="AB14" i="50"/>
  <c r="AB15" i="50"/>
  <c r="AB16" i="50"/>
  <c r="AB17" i="50"/>
  <c r="AB18" i="50"/>
  <c r="AB19" i="50"/>
  <c r="AB20" i="50"/>
  <c r="AB21" i="50"/>
  <c r="AB22" i="50"/>
  <c r="AB23" i="50"/>
  <c r="AB24" i="50"/>
  <c r="AB25" i="50"/>
  <c r="AB26" i="50"/>
  <c r="AB27" i="50"/>
  <c r="AB28" i="50"/>
  <c r="AB29" i="50"/>
  <c r="AB2" i="50"/>
  <c r="Z3" i="50"/>
  <c r="Z4" i="50"/>
  <c r="Z5" i="50"/>
  <c r="Z6" i="50"/>
  <c r="Z7" i="50"/>
  <c r="Z8" i="50"/>
  <c r="Z9" i="50"/>
  <c r="Z10" i="50"/>
  <c r="Z11" i="50"/>
  <c r="Z12" i="50"/>
  <c r="Z13" i="50"/>
  <c r="Z14" i="50"/>
  <c r="Z15" i="50"/>
  <c r="Z16" i="50"/>
  <c r="Z17" i="50"/>
  <c r="Z18" i="50"/>
  <c r="Z19" i="50"/>
  <c r="Z20" i="50"/>
  <c r="Z21" i="50"/>
  <c r="Z22" i="50"/>
  <c r="Z23" i="50"/>
  <c r="Z24" i="50"/>
  <c r="Z25" i="50"/>
  <c r="Z26" i="50"/>
  <c r="Z27" i="50"/>
  <c r="Z28" i="50"/>
  <c r="Z29" i="50"/>
  <c r="Z2" i="50"/>
  <c r="W3" i="50"/>
  <c r="X3" i="50" s="1"/>
  <c r="W4" i="50"/>
  <c r="X4" i="50" s="1"/>
  <c r="W5" i="50"/>
  <c r="X5" i="50" s="1"/>
  <c r="W6" i="50"/>
  <c r="X6" i="50" s="1"/>
  <c r="W7" i="50"/>
  <c r="X7" i="50" s="1"/>
  <c r="W8" i="50"/>
  <c r="X8" i="50" s="1"/>
  <c r="W9" i="50"/>
  <c r="X9" i="50" s="1"/>
  <c r="W10" i="50"/>
  <c r="X10" i="50" s="1"/>
  <c r="W11" i="50"/>
  <c r="X11" i="50" s="1"/>
  <c r="W12" i="50"/>
  <c r="X12" i="50" s="1"/>
  <c r="W13" i="50"/>
  <c r="X13" i="50" s="1"/>
  <c r="W14" i="50"/>
  <c r="X14" i="50" s="1"/>
  <c r="W15" i="50"/>
  <c r="X15" i="50" s="1"/>
  <c r="W16" i="50"/>
  <c r="X16" i="50" s="1"/>
  <c r="W17" i="50"/>
  <c r="X17" i="50" s="1"/>
  <c r="W18" i="50"/>
  <c r="X18" i="50" s="1"/>
  <c r="W19" i="50"/>
  <c r="X19" i="50" s="1"/>
  <c r="W20" i="50"/>
  <c r="X20" i="50" s="1"/>
  <c r="W21" i="50"/>
  <c r="X21" i="50" s="1"/>
  <c r="W22" i="50"/>
  <c r="X22" i="50" s="1"/>
  <c r="W23" i="50"/>
  <c r="X23" i="50" s="1"/>
  <c r="W24" i="50"/>
  <c r="X24" i="50" s="1"/>
  <c r="W25" i="50"/>
  <c r="X25" i="50" s="1"/>
  <c r="W26" i="50"/>
  <c r="X26" i="50" s="1"/>
  <c r="W27" i="50"/>
  <c r="X27" i="50" s="1"/>
  <c r="W28" i="50"/>
  <c r="X28" i="50" s="1"/>
  <c r="W29" i="50"/>
  <c r="X29" i="50" s="1"/>
  <c r="W2" i="50"/>
  <c r="X2" i="50" s="1"/>
  <c r="AA30" i="50"/>
  <c r="Y30" i="50"/>
  <c r="G30" i="50"/>
  <c r="AU30" i="50" s="1"/>
  <c r="V3" i="50"/>
  <c r="V4" i="50"/>
  <c r="V5" i="50"/>
  <c r="V6" i="50"/>
  <c r="V7" i="50"/>
  <c r="V8" i="50"/>
  <c r="V9" i="50"/>
  <c r="V10" i="50"/>
  <c r="V11" i="50"/>
  <c r="V12" i="50"/>
  <c r="V13" i="50"/>
  <c r="V14" i="50"/>
  <c r="V15" i="50"/>
  <c r="V16" i="50"/>
  <c r="V17" i="50"/>
  <c r="V18" i="50"/>
  <c r="V19" i="50"/>
  <c r="V20" i="50"/>
  <c r="V21" i="50"/>
  <c r="V22" i="50"/>
  <c r="V23" i="50"/>
  <c r="V24" i="50"/>
  <c r="V25" i="50"/>
  <c r="V26" i="50"/>
  <c r="V27" i="50"/>
  <c r="V28" i="50"/>
  <c r="V29" i="50"/>
  <c r="V2" i="50"/>
  <c r="U30" i="50"/>
  <c r="AQ30" i="50" l="1"/>
  <c r="AS30" i="50"/>
  <c r="AO30" i="50"/>
  <c r="AF30" i="50"/>
  <c r="AK30" i="50"/>
  <c r="AI30" i="50"/>
  <c r="AD30" i="50"/>
  <c r="W30" i="50"/>
  <c r="X30" i="50" s="1"/>
  <c r="V30" i="50"/>
  <c r="Z30" i="50"/>
  <c r="AB30" i="50"/>
</calcChain>
</file>

<file path=xl/sharedStrings.xml><?xml version="1.0" encoding="utf-8"?>
<sst xmlns="http://schemas.openxmlformats.org/spreadsheetml/2006/main" count="634" uniqueCount="127">
  <si>
    <t>آبادان</t>
  </si>
  <si>
    <t>آغاجاری</t>
  </si>
  <si>
    <t>امیدیه</t>
  </si>
  <si>
    <t>اندیکا</t>
  </si>
  <si>
    <t>اندیمشک</t>
  </si>
  <si>
    <t>اهواز</t>
  </si>
  <si>
    <t>ایذه</t>
  </si>
  <si>
    <t>باغملک</t>
  </si>
  <si>
    <t>باوی</t>
  </si>
  <si>
    <t>بندر ماهشهر</t>
  </si>
  <si>
    <t>بهبهان</t>
  </si>
  <si>
    <t>حمیدیه</t>
  </si>
  <si>
    <t>خرمشهر</t>
  </si>
  <si>
    <t>دزفول</t>
  </si>
  <si>
    <t>دشت آزادگان</t>
  </si>
  <si>
    <t>رامشیر</t>
  </si>
  <si>
    <t>رامهرمز</t>
  </si>
  <si>
    <t>شادگان</t>
  </si>
  <si>
    <t>شوش</t>
  </si>
  <si>
    <t>شوشتر</t>
  </si>
  <si>
    <t>کارون</t>
  </si>
  <si>
    <t>کرخه</t>
  </si>
  <si>
    <t>گتوند</t>
  </si>
  <si>
    <t>لالی</t>
  </si>
  <si>
    <t>مسجد سلیمان</t>
  </si>
  <si>
    <t>هفتکل</t>
  </si>
  <si>
    <t>هندیجان</t>
  </si>
  <si>
    <t>هویزه</t>
  </si>
  <si>
    <t>Abadan</t>
  </si>
  <si>
    <t>Aghajari</t>
  </si>
  <si>
    <t>Andika</t>
  </si>
  <si>
    <t>Andimeshk</t>
  </si>
  <si>
    <t>Izeh</t>
  </si>
  <si>
    <t>Baghmalek</t>
  </si>
  <si>
    <t>Bavi</t>
  </si>
  <si>
    <t>Mahshahr</t>
  </si>
  <si>
    <t>Behbahan</t>
  </si>
  <si>
    <t>Hamidieh</t>
  </si>
  <si>
    <t>Khoramshahr</t>
  </si>
  <si>
    <t>Dashte Azadegan</t>
  </si>
  <si>
    <t>Ramshir</t>
  </si>
  <si>
    <t>Ramhormoz</t>
  </si>
  <si>
    <t>Karon</t>
  </si>
  <si>
    <t>Lali</t>
  </si>
  <si>
    <t>Hendijan</t>
  </si>
  <si>
    <t>Hoveyzeh</t>
  </si>
  <si>
    <t>Omidiyeh</t>
  </si>
  <si>
    <t>Ahvaz</t>
  </si>
  <si>
    <t>Dezful</t>
  </si>
  <si>
    <t>Shadegan</t>
  </si>
  <si>
    <t>Shush</t>
  </si>
  <si>
    <t>Shushtar</t>
  </si>
  <si>
    <t>Gotvand</t>
  </si>
  <si>
    <t>Masjed Soleyman</t>
  </si>
  <si>
    <t>Latitude</t>
  </si>
  <si>
    <t>Longitude</t>
  </si>
  <si>
    <t>Haftkel</t>
  </si>
  <si>
    <t>Population</t>
  </si>
  <si>
    <t>Religion_Most</t>
  </si>
  <si>
    <t>Shia</t>
  </si>
  <si>
    <t>Mix</t>
  </si>
  <si>
    <t>shia</t>
  </si>
  <si>
    <t>No</t>
  </si>
  <si>
    <t>Yes</t>
  </si>
  <si>
    <t>Race_Arab</t>
  </si>
  <si>
    <t>Race_Lor</t>
  </si>
  <si>
    <t>Race_Fars</t>
  </si>
  <si>
    <t>County</t>
  </si>
  <si>
    <t>County_FA</t>
  </si>
  <si>
    <t>Doctor</t>
  </si>
  <si>
    <t>Hospital</t>
  </si>
  <si>
    <t>Patient Bed</t>
  </si>
  <si>
    <t>Patient Bed Active</t>
  </si>
  <si>
    <t>Patient Bed minus Active Bed</t>
  </si>
  <si>
    <t>Health Diagnosis Lab</t>
  </si>
  <si>
    <t>Health Diagnosis Lab_per 100K</t>
  </si>
  <si>
    <t>Pharmacy</t>
  </si>
  <si>
    <t>Workshops under the coverage of Social Security Organization</t>
  </si>
  <si>
    <t>Workshops under the coverage of Social Security Organization-Per 1000</t>
  </si>
  <si>
    <t>Persons under the overage of Social Security Organization_Total</t>
  </si>
  <si>
    <t>Persons under the coverage of Social Security Organization_Total-Percent</t>
  </si>
  <si>
    <t>Persons under the coverage of Social Security Organization_Insured</t>
  </si>
  <si>
    <t>Persons under the coverage of Social Security Organization_Insured-Percent</t>
  </si>
  <si>
    <t>Persons under the coverage of Social Security Organization_Pension</t>
  </si>
  <si>
    <t>Persons under the coverage of Social Security Organization_Pension-Percent</t>
  </si>
  <si>
    <t>Patient Bed Capacity_Percent</t>
  </si>
  <si>
    <t>Persons under the coverage of Bimehe Salamat_Total-Percent</t>
  </si>
  <si>
    <t>Doctor-Per 1000</t>
  </si>
  <si>
    <t>Persons under the coverage of Bimehe Salamat_Total</t>
  </si>
  <si>
    <t>Patient Bed-Per 1000</t>
  </si>
  <si>
    <t>Active Bed-Per 1000</t>
  </si>
  <si>
    <t>First Aid Medical and Healthcare Centers</t>
  </si>
  <si>
    <t>First Aid Medical and Healthcare Centers_Per 10K</t>
  </si>
  <si>
    <t>Pharmacy_Per 10 K</t>
  </si>
  <si>
    <t>Emergency Clinics 115</t>
  </si>
  <si>
    <t>Emergency Clinics 115_Per 100K</t>
  </si>
  <si>
    <t>Existence of Governmental Facilities</t>
  </si>
  <si>
    <t>Existence of Governmental Facilities_Name</t>
  </si>
  <si>
    <t>پالایشگاه آبادان</t>
  </si>
  <si>
    <t>میدان نفتی آغاجاری</t>
  </si>
  <si>
    <t>-</t>
  </si>
  <si>
    <t>سد و نیروگاه کرخه</t>
  </si>
  <si>
    <t>مرکز خوزستان</t>
  </si>
  <si>
    <t>شرکت کشاورزی و دام‌پروری نگین فام خوزستان</t>
  </si>
  <si>
    <t>پتروشیمی ماهشهر و بندرامام</t>
  </si>
  <si>
    <t>سد مارون</t>
  </si>
  <si>
    <t>مناظق ویژه خرمشهر و اروند و سازمان بنادر و کشتیرانی</t>
  </si>
  <si>
    <t>نظامی</t>
  </si>
  <si>
    <t>شرکت‌های بهره‌برداری نفت و گاز آغاجاری و مارون</t>
  </si>
  <si>
    <t>راه‌آهن شوشتر</t>
  </si>
  <si>
    <t>دانشگاه صنعت نفت</t>
  </si>
  <si>
    <t>سد گتوند</t>
  </si>
  <si>
    <t>پالایشگاه نفت</t>
  </si>
  <si>
    <t>میدان نفتی هفتکل</t>
  </si>
  <si>
    <t>Country</t>
  </si>
  <si>
    <t>Province</t>
  </si>
  <si>
    <t>Iran</t>
  </si>
  <si>
    <t>Khuzestan</t>
  </si>
  <si>
    <t>Race_JustArab</t>
  </si>
  <si>
    <t>Race_JustLor</t>
  </si>
  <si>
    <t>Race_JustFars</t>
  </si>
  <si>
    <t>Race_Just-Arab-Lor</t>
  </si>
  <si>
    <t>Race_Just-Lor-Fars</t>
  </si>
  <si>
    <t>Race_Just-Arab-Fars</t>
  </si>
  <si>
    <t>Race_Mix</t>
  </si>
  <si>
    <t>مزار شهدا و آثار جنگ</t>
  </si>
  <si>
    <t>Karkheh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</si>
</sst>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2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9"/>
      <color rgb="FF000000"/>
      <name val="Calibri"/>
      <family val="2"/>
      <scheme val="minor"/>
    </font>
    <font>
      <sz val="7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45">
    <xf numFmtId="0" fontId="0" fillId="0" borderId="0"/>
    <xf numFmtId="0" fontId="2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" fillId="8" borderId="8" applyNumberFormat="0" applyFont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9" fontId="19" fillId="0" borderId="0" applyFont="0" applyFill="0" applyBorder="0" applyAlignment="0" applyProtection="0"/>
  </cellStyleXfs>
  <cellXfs count="14">
    <xf numFmtId="0" fontId="0" fillId="0" borderId="0" xfId="0"/>
    <xf numFmtId="0" fontId="20" fillId="33" borderId="1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20" fillId="0" borderId="0" xfId="0" applyFont="1"/>
    <xf numFmtId="0" fontId="20" fillId="0" borderId="10" xfId="0" applyFont="1" applyBorder="1" applyAlignment="1">
      <alignment horizontal="center" vertical="center"/>
    </xf>
    <xf numFmtId="3" fontId="20" fillId="0" borderId="0" xfId="0" applyNumberFormat="1" applyFont="1" applyAlignment="1">
      <alignment horizontal="center" vertical="center"/>
    </xf>
    <xf numFmtId="3" fontId="20" fillId="0" borderId="0" xfId="0" applyNumberFormat="1" applyFont="1"/>
    <xf numFmtId="164" fontId="20" fillId="0" borderId="0" xfId="0" applyNumberFormat="1" applyFont="1"/>
    <xf numFmtId="3" fontId="20" fillId="34" borderId="0" xfId="0" applyNumberFormat="1" applyFont="1" applyFill="1" applyAlignment="1">
      <alignment horizontal="center" vertical="center"/>
    </xf>
    <xf numFmtId="1" fontId="20" fillId="0" borderId="0" xfId="0" applyNumberFormat="1" applyFont="1"/>
    <xf numFmtId="165" fontId="20" fillId="0" borderId="0" xfId="0" applyNumberFormat="1" applyFont="1"/>
    <xf numFmtId="3" fontId="21" fillId="0" borderId="0" xfId="0" applyNumberFormat="1" applyFont="1" applyAlignment="1">
      <alignment horizontal="center" vertical="center"/>
    </xf>
    <xf numFmtId="3" fontId="21" fillId="34" borderId="0" xfId="0" applyNumberFormat="1" applyFont="1" applyFill="1" applyAlignment="1">
      <alignment horizontal="center" vertical="center"/>
    </xf>
  </cellXfs>
  <cellStyles count="45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8" xr:uid="{27F1374F-EED5-4759-938A-9585629AED36}"/>
    <cellStyle name="60% - Accent2 2" xfId="39" xr:uid="{D257AD7B-22EB-43A2-98C1-DA89A907C45F}"/>
    <cellStyle name="60% - Accent3 2" xfId="40" xr:uid="{A469BD61-BB99-4CA4-BACF-897A1493B7F2}"/>
    <cellStyle name="60% - Accent4 2" xfId="41" xr:uid="{78D8BCDC-417B-459C-AD75-4B05639F88A7}"/>
    <cellStyle name="60% - Accent5 2" xfId="42" xr:uid="{A270675C-D7FA-42F7-AE91-80FD3D0B553C}"/>
    <cellStyle name="60% - Accent6 2" xfId="43" xr:uid="{0B2792E4-5B4E-4B41-9DCF-14567A5386A8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4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6" xr:uid="{2A0DFA5A-0058-4993-903A-5817028EBD4A}"/>
    <cellStyle name="Normal" xfId="0" builtinId="0"/>
    <cellStyle name="Normal 2" xfId="1" xr:uid="{35E56C93-7A7A-4900-A090-C600D143C09B}"/>
    <cellStyle name="Normal 3" xfId="34" xr:uid="{B89253EC-2C2C-4F5F-B155-6AAA023B693B}"/>
    <cellStyle name="Note 2" xfId="37" xr:uid="{232DD71E-0540-4FEB-A8EF-1749E9EFDDA5}"/>
    <cellStyle name="Output" xfId="9" builtinId="21" customBuiltin="1"/>
    <cellStyle name="Percent 2" xfId="44" xr:uid="{82687241-6072-437F-87C3-0392B4A4F881}"/>
    <cellStyle name="Title 2" xfId="35" xr:uid="{F2AC4876-BC09-497D-9852-6D4CF96060F0}"/>
    <cellStyle name="Total" xfId="15" builtinId="25" customBuiltin="1"/>
    <cellStyle name="Warning Text" xfId="13" builtinId="11" customBuiltin="1"/>
  </cellStyles>
  <dxfs count="0"/>
  <tableStyles count="0" defaultTableStyle="TableStyleMedium2" defaultPivotStyle="PivotStyleLight16"/>
  <colors>
    <mruColors>
      <color rgb="FFB38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F5C02-FE60-364B-9B9C-B0D399BD92DF}">
  <dimension ref="A1:AU30"/>
  <sheetViews>
    <sheetView zoomScale="142" zoomScaleNormal="142" workbookViewId="0">
      <pane xSplit="4" topLeftCell="AN1" activePane="topRight" state="frozen"/>
      <selection pane="topRight" activeCell="AK30" sqref="AK30"/>
    </sheetView>
  </sheetViews>
  <sheetFormatPr defaultColWidth="10.6640625" defaultRowHeight="11.65" x14ac:dyDescent="0.35"/>
  <cols>
    <col min="1" max="2" width="8.59765625" style="4" customWidth="1"/>
    <col min="3" max="3" width="12.86328125" style="4" customWidth="1"/>
    <col min="4" max="4" width="8.59765625" style="4" customWidth="1"/>
    <col min="5" max="8" width="10.6640625" style="4"/>
    <col min="9" max="9" width="23.19921875" style="4" customWidth="1"/>
    <col min="10" max="20" width="13.1328125" style="4" customWidth="1"/>
    <col min="21" max="16384" width="10.6640625" style="4"/>
  </cols>
  <sheetData>
    <row r="1" spans="1:47" s="2" customFormat="1" ht="70.5" customHeight="1" x14ac:dyDescent="0.35">
      <c r="A1" s="2" t="s">
        <v>114</v>
      </c>
      <c r="B1" s="2" t="s">
        <v>115</v>
      </c>
      <c r="C1" s="2" t="s">
        <v>67</v>
      </c>
      <c r="D1" s="2" t="s">
        <v>68</v>
      </c>
      <c r="E1" s="2" t="s">
        <v>54</v>
      </c>
      <c r="F1" s="2" t="s">
        <v>55</v>
      </c>
      <c r="G1" s="2" t="s">
        <v>57</v>
      </c>
      <c r="H1" s="3" t="s">
        <v>96</v>
      </c>
      <c r="I1" s="3" t="s">
        <v>97</v>
      </c>
      <c r="J1" s="2" t="s">
        <v>58</v>
      </c>
      <c r="K1" s="2" t="s">
        <v>64</v>
      </c>
      <c r="L1" s="2" t="s">
        <v>65</v>
      </c>
      <c r="M1" s="2" t="s">
        <v>66</v>
      </c>
      <c r="N1" s="2" t="s">
        <v>118</v>
      </c>
      <c r="O1" s="2" t="s">
        <v>119</v>
      </c>
      <c r="P1" s="2" t="s">
        <v>120</v>
      </c>
      <c r="Q1" s="2" t="s">
        <v>121</v>
      </c>
      <c r="R1" s="2" t="s">
        <v>122</v>
      </c>
      <c r="S1" s="2" t="s">
        <v>123</v>
      </c>
      <c r="T1" s="2" t="s">
        <v>124</v>
      </c>
      <c r="U1" s="3" t="s">
        <v>77</v>
      </c>
      <c r="V1" s="1" t="s">
        <v>78</v>
      </c>
      <c r="W1" s="3" t="s">
        <v>79</v>
      </c>
      <c r="X1" s="1" t="s">
        <v>80</v>
      </c>
      <c r="Y1" s="3" t="s">
        <v>81</v>
      </c>
      <c r="Z1" s="1" t="s">
        <v>82</v>
      </c>
      <c r="AA1" s="3" t="s">
        <v>83</v>
      </c>
      <c r="AB1" s="1" t="s">
        <v>84</v>
      </c>
      <c r="AC1" s="3" t="s">
        <v>88</v>
      </c>
      <c r="AD1" s="1" t="s">
        <v>86</v>
      </c>
      <c r="AE1" s="3" t="s">
        <v>69</v>
      </c>
      <c r="AF1" s="1" t="s">
        <v>87</v>
      </c>
      <c r="AG1" s="3" t="s">
        <v>70</v>
      </c>
      <c r="AH1" s="3" t="s">
        <v>71</v>
      </c>
      <c r="AI1" s="1" t="s">
        <v>89</v>
      </c>
      <c r="AJ1" s="3" t="s">
        <v>72</v>
      </c>
      <c r="AK1" s="1" t="s">
        <v>90</v>
      </c>
      <c r="AL1" s="3" t="s">
        <v>73</v>
      </c>
      <c r="AM1" s="1" t="s">
        <v>85</v>
      </c>
      <c r="AN1" s="3" t="s">
        <v>91</v>
      </c>
      <c r="AO1" s="1" t="s">
        <v>92</v>
      </c>
      <c r="AP1" s="3" t="s">
        <v>74</v>
      </c>
      <c r="AQ1" s="1" t="s">
        <v>75</v>
      </c>
      <c r="AR1" s="3" t="s">
        <v>76</v>
      </c>
      <c r="AS1" s="1" t="s">
        <v>93</v>
      </c>
      <c r="AT1" s="3" t="s">
        <v>94</v>
      </c>
      <c r="AU1" s="1" t="s">
        <v>95</v>
      </c>
    </row>
    <row r="2" spans="1:47" x14ac:dyDescent="0.35">
      <c r="A2" s="4" t="s">
        <v>116</v>
      </c>
      <c r="B2" s="4" t="s">
        <v>117</v>
      </c>
      <c r="C2" s="4" t="s">
        <v>28</v>
      </c>
      <c r="D2" s="4" t="s">
        <v>0</v>
      </c>
      <c r="E2" s="5">
        <v>30.363609699708501</v>
      </c>
      <c r="F2" s="5">
        <v>48.259147499999997</v>
      </c>
      <c r="G2" s="6">
        <v>298090</v>
      </c>
      <c r="H2" s="6" t="s">
        <v>63</v>
      </c>
      <c r="I2" s="12" t="s">
        <v>98</v>
      </c>
      <c r="J2" s="6" t="s">
        <v>59</v>
      </c>
      <c r="K2" s="6" t="s">
        <v>63</v>
      </c>
      <c r="L2" s="6" t="s">
        <v>62</v>
      </c>
      <c r="M2" s="6" t="s">
        <v>63</v>
      </c>
      <c r="N2" s="6" t="str">
        <f>IF(AND($K2="Yes",$L2="No",$M2="No"),"Yes","No")</f>
        <v>No</v>
      </c>
      <c r="O2" s="6" t="str">
        <f>IF(AND($K2="No",$L2="Yes",$M2="No"),"Yes","No")</f>
        <v>No</v>
      </c>
      <c r="P2" s="6" t="str">
        <f>IF(AND($K2="No",$L2="No",$M2="Yes"),"Yes","No")</f>
        <v>No</v>
      </c>
      <c r="Q2" s="6" t="str">
        <f>IF(AND(OR($K2="Yes",$L2="Yes"),$M2="No"),"Yes","No")</f>
        <v>No</v>
      </c>
      <c r="R2" s="6" t="str">
        <f>IF(AND(OR($L2="Yes",$M2="Yes"),$K2="No"),"Yes","No")</f>
        <v>No</v>
      </c>
      <c r="S2" s="6" t="str">
        <f>IF(AND(OR($K2="Yes",$M2="Yes"),$L2="No"),"Yes","No")</f>
        <v>Yes</v>
      </c>
      <c r="T2" s="6" t="str">
        <f>IF(AND(K2="Yes",L2="Yes",M2="Yes"),"Yes","No")</f>
        <v>No</v>
      </c>
      <c r="U2" s="7">
        <v>4874</v>
      </c>
      <c r="V2" s="8">
        <f>(U2/$G2)*1000</f>
        <v>16.350766547016001</v>
      </c>
      <c r="W2" s="7">
        <f>Y2+AA2</f>
        <v>205237</v>
      </c>
      <c r="X2" s="8">
        <f>(W2/$G2)*100</f>
        <v>68.850682679727598</v>
      </c>
      <c r="Y2" s="7">
        <v>173740</v>
      </c>
      <c r="Z2" s="8">
        <f>(Y2/$G2)*100</f>
        <v>58.284410748431682</v>
      </c>
      <c r="AA2" s="7">
        <v>31497</v>
      </c>
      <c r="AB2" s="8">
        <f>(AA2/$G2)*100</f>
        <v>10.566271931295917</v>
      </c>
      <c r="AC2" s="7">
        <v>108094</v>
      </c>
      <c r="AD2" s="8">
        <f>(AC2/$G2)*100</f>
        <v>36.262202690462615</v>
      </c>
      <c r="AE2" s="7">
        <v>1489</v>
      </c>
      <c r="AF2" s="8">
        <f>(AE2/$G2)*1000</f>
        <v>4.9951356972726355</v>
      </c>
      <c r="AG2" s="7">
        <v>5</v>
      </c>
      <c r="AH2" s="7">
        <v>704</v>
      </c>
      <c r="AI2" s="8">
        <f>(AH2/$G2)*1000</f>
        <v>2.3617028414237313</v>
      </c>
      <c r="AJ2" s="7">
        <v>576</v>
      </c>
      <c r="AK2" s="8">
        <f>(AJ2/$G2)*1000</f>
        <v>1.9323023248012345</v>
      </c>
      <c r="AL2" s="7">
        <f>AH2-AJ2</f>
        <v>128</v>
      </c>
      <c r="AM2" s="11">
        <f>IF(AJ2=0,0,((AJ2/AH2)*100))</f>
        <v>81.818181818181827</v>
      </c>
      <c r="AN2" s="10">
        <v>96</v>
      </c>
      <c r="AO2" s="8">
        <f>(AN2/$G2)*10000</f>
        <v>3.2205038746687245</v>
      </c>
      <c r="AP2" s="4">
        <v>15</v>
      </c>
      <c r="AQ2" s="8">
        <f>(AP2/$G2)*100000</f>
        <v>5.0320373041698812</v>
      </c>
      <c r="AR2" s="4">
        <v>47</v>
      </c>
      <c r="AS2" s="8">
        <f>(AR2/$G2)*10000</f>
        <v>1.5767050219732295</v>
      </c>
      <c r="AT2" s="4">
        <v>12</v>
      </c>
      <c r="AU2" s="8">
        <f>(AT2/$G2)*100000</f>
        <v>4.0256298433359055</v>
      </c>
    </row>
    <row r="3" spans="1:47" x14ac:dyDescent="0.35">
      <c r="A3" s="4" t="s">
        <v>116</v>
      </c>
      <c r="B3" s="4" t="s">
        <v>117</v>
      </c>
      <c r="C3" s="4" t="s">
        <v>29</v>
      </c>
      <c r="D3" s="4" t="s">
        <v>1</v>
      </c>
      <c r="E3" s="5">
        <v>30.699564699682298</v>
      </c>
      <c r="F3" s="5">
        <v>49.8285336</v>
      </c>
      <c r="G3" s="6">
        <v>17654</v>
      </c>
      <c r="H3" s="6" t="s">
        <v>63</v>
      </c>
      <c r="I3" s="12" t="s">
        <v>99</v>
      </c>
      <c r="J3" s="6" t="s">
        <v>59</v>
      </c>
      <c r="K3" s="6" t="s">
        <v>63</v>
      </c>
      <c r="L3" s="6" t="s">
        <v>62</v>
      </c>
      <c r="M3" s="6" t="s">
        <v>62</v>
      </c>
      <c r="N3" s="6" t="str">
        <f t="shared" ref="N3:N29" si="0">IF(AND($K3="Yes",$L3="No",$M3="No"),"Yes","No")</f>
        <v>Yes</v>
      </c>
      <c r="O3" s="6" t="str">
        <f t="shared" ref="O3:O29" si="1">IF(AND($K3="No",$L3="Yes",$M3="No"),"Yes","No")</f>
        <v>No</v>
      </c>
      <c r="P3" s="6" t="str">
        <f t="shared" ref="P3:P29" si="2">IF(AND($K3="No",$L3="No",$M3="Yes"),"Yes","No")</f>
        <v>No</v>
      </c>
      <c r="Q3" s="6" t="str">
        <f t="shared" ref="Q3:Q29" si="3">IF(AND(OR($K3="Yes",$L3="Yes"),$M3="No"),"Yes","No")</f>
        <v>Yes</v>
      </c>
      <c r="R3" s="6" t="str">
        <f t="shared" ref="R3:R29" si="4">IF(AND(OR($L3="Yes",$M3="Yes"),$K3="No"),"Yes","No")</f>
        <v>No</v>
      </c>
      <c r="S3" s="6" t="str">
        <f t="shared" ref="S3:S29" si="5">IF(AND(OR($K3="Yes",$M3="Yes"),$L3="No"),"Yes","No")</f>
        <v>Yes</v>
      </c>
      <c r="T3" s="6" t="str">
        <f t="shared" ref="T3:T29" si="6">IF(AND(K3="Yes",L3="Yes",M3="Yes"),"Yes","No")</f>
        <v>No</v>
      </c>
      <c r="U3" s="7">
        <v>209</v>
      </c>
      <c r="V3" s="8">
        <f t="shared" ref="V3:V30" si="7">(U3/$G3)*1000</f>
        <v>11.838676787130394</v>
      </c>
      <c r="W3" s="7">
        <f t="shared" ref="W3:W30" si="8">Y3+AA3</f>
        <v>10017</v>
      </c>
      <c r="X3" s="8">
        <f t="shared" ref="X3:X30" si="9">(W3/$G3)*100</f>
        <v>56.740681998413955</v>
      </c>
      <c r="Y3" s="7">
        <v>7966</v>
      </c>
      <c r="Z3" s="8">
        <f t="shared" ref="Z3:Z30" si="10">(Y3/$G3)*100</f>
        <v>45.122918318794611</v>
      </c>
      <c r="AA3" s="7">
        <v>2051</v>
      </c>
      <c r="AB3" s="8">
        <f t="shared" ref="AB3:AB30" si="11">(AA3/$G3)*100</f>
        <v>11.617763679619349</v>
      </c>
      <c r="AC3" s="7">
        <v>11289</v>
      </c>
      <c r="AD3" s="8">
        <f t="shared" ref="AD3:AD30" si="12">(AC3/$G3)*100</f>
        <v>63.945847966466516</v>
      </c>
      <c r="AE3" s="7">
        <v>99</v>
      </c>
      <c r="AF3" s="8">
        <f t="shared" ref="AF3:AF30" si="13">(AE3/$G3)*1000</f>
        <v>5.6077942675880816</v>
      </c>
      <c r="AG3" s="7">
        <v>1</v>
      </c>
      <c r="AH3" s="7">
        <v>50</v>
      </c>
      <c r="AI3" s="8">
        <f t="shared" ref="AI3:AI30" si="14">(AH3/$G3)*1000</f>
        <v>2.8322193270646876</v>
      </c>
      <c r="AJ3" s="7">
        <v>37</v>
      </c>
      <c r="AK3" s="8">
        <f t="shared" ref="AK3:AK30" si="15">(AJ3/$G3)*1000</f>
        <v>2.0958423020278691</v>
      </c>
      <c r="AL3" s="7">
        <f t="shared" ref="AL3:AL29" si="16">AH3-AJ3</f>
        <v>13</v>
      </c>
      <c r="AM3" s="11">
        <f t="shared" ref="AM3:AM30" si="17">IF(AJ3=0,0,((AJ3/AH3)*100))</f>
        <v>74</v>
      </c>
      <c r="AN3" s="10">
        <v>9</v>
      </c>
      <c r="AO3" s="8">
        <f t="shared" ref="AO3:AO30" si="18">(AN3/$G3)*10000</f>
        <v>5.0979947887164387</v>
      </c>
      <c r="AP3" s="4">
        <v>1</v>
      </c>
      <c r="AQ3" s="8">
        <f t="shared" ref="AQ3:AQ30" si="19">(AP3/$G3)*100000</f>
        <v>5.6644386541293761</v>
      </c>
      <c r="AR3" s="4">
        <v>2</v>
      </c>
      <c r="AS3" s="8">
        <f t="shared" ref="AS3:AS30" si="20">(AR3/$G3)*10000</f>
        <v>1.1328877308258751</v>
      </c>
      <c r="AT3" s="4">
        <v>2</v>
      </c>
      <c r="AU3" s="8">
        <f t="shared" ref="AU3:AU30" si="21">(AT3/$G3)*100000</f>
        <v>11.328877308258752</v>
      </c>
    </row>
    <row r="4" spans="1:47" x14ac:dyDescent="0.35">
      <c r="A4" s="4" t="s">
        <v>116</v>
      </c>
      <c r="B4" s="4" t="s">
        <v>117</v>
      </c>
      <c r="C4" s="4" t="s">
        <v>46</v>
      </c>
      <c r="D4" s="4" t="s">
        <v>2</v>
      </c>
      <c r="E4" s="5">
        <v>30.755746331654301</v>
      </c>
      <c r="F4" s="5">
        <v>49.699293917799203</v>
      </c>
      <c r="G4" s="6">
        <v>123195</v>
      </c>
      <c r="H4" s="6" t="s">
        <v>63</v>
      </c>
      <c r="I4" s="12" t="s">
        <v>99</v>
      </c>
      <c r="J4" s="6" t="s">
        <v>59</v>
      </c>
      <c r="K4" s="6" t="s">
        <v>63</v>
      </c>
      <c r="L4" s="6" t="s">
        <v>62</v>
      </c>
      <c r="M4" s="6" t="s">
        <v>62</v>
      </c>
      <c r="N4" s="6" t="str">
        <f t="shared" si="0"/>
        <v>Yes</v>
      </c>
      <c r="O4" s="6" t="str">
        <f t="shared" si="1"/>
        <v>No</v>
      </c>
      <c r="P4" s="6" t="str">
        <f t="shared" si="2"/>
        <v>No</v>
      </c>
      <c r="Q4" s="6" t="str">
        <f t="shared" si="3"/>
        <v>Yes</v>
      </c>
      <c r="R4" s="6" t="str">
        <f t="shared" si="4"/>
        <v>No</v>
      </c>
      <c r="S4" s="6" t="str">
        <f t="shared" si="5"/>
        <v>Yes</v>
      </c>
      <c r="T4" s="6" t="str">
        <f t="shared" si="6"/>
        <v>No</v>
      </c>
      <c r="U4" s="7">
        <v>1795</v>
      </c>
      <c r="V4" s="8">
        <f t="shared" si="7"/>
        <v>14.570396525833029</v>
      </c>
      <c r="W4" s="7">
        <f t="shared" si="8"/>
        <v>73537</v>
      </c>
      <c r="X4" s="8">
        <f t="shared" si="9"/>
        <v>59.691545923129993</v>
      </c>
      <c r="Y4" s="7">
        <v>64652</v>
      </c>
      <c r="Z4" s="8">
        <f t="shared" si="10"/>
        <v>52.479402573156378</v>
      </c>
      <c r="AA4" s="7">
        <v>8885</v>
      </c>
      <c r="AB4" s="8">
        <f t="shared" si="11"/>
        <v>7.2121433499736192</v>
      </c>
      <c r="AC4" s="7">
        <v>28720</v>
      </c>
      <c r="AD4" s="8">
        <f t="shared" si="12"/>
        <v>23.312634441332847</v>
      </c>
      <c r="AE4" s="7">
        <v>312</v>
      </c>
      <c r="AF4" s="8">
        <f t="shared" si="13"/>
        <v>2.5325703153537078</v>
      </c>
      <c r="AG4" s="7">
        <v>2</v>
      </c>
      <c r="AH4" s="7">
        <v>120</v>
      </c>
      <c r="AI4" s="8">
        <f t="shared" si="14"/>
        <v>0.97406550590527208</v>
      </c>
      <c r="AJ4" s="7">
        <v>149</v>
      </c>
      <c r="AK4" s="8">
        <f t="shared" si="15"/>
        <v>1.2094646698323797</v>
      </c>
      <c r="AL4" s="7">
        <f t="shared" si="16"/>
        <v>-29</v>
      </c>
      <c r="AM4" s="11">
        <f t="shared" si="17"/>
        <v>124.16666666666667</v>
      </c>
      <c r="AN4" s="10">
        <v>36</v>
      </c>
      <c r="AO4" s="8">
        <f t="shared" si="18"/>
        <v>2.922196517715816</v>
      </c>
      <c r="AP4" s="4">
        <v>6</v>
      </c>
      <c r="AQ4" s="8">
        <f t="shared" si="19"/>
        <v>4.8703275295263611</v>
      </c>
      <c r="AR4" s="4">
        <v>13</v>
      </c>
      <c r="AS4" s="8">
        <f t="shared" si="20"/>
        <v>1.0552376313973781</v>
      </c>
      <c r="AT4" s="4">
        <v>5</v>
      </c>
      <c r="AU4" s="8">
        <f t="shared" si="21"/>
        <v>4.0586062746053004</v>
      </c>
    </row>
    <row r="5" spans="1:47" x14ac:dyDescent="0.35">
      <c r="A5" s="4" t="s">
        <v>116</v>
      </c>
      <c r="B5" s="4" t="s">
        <v>117</v>
      </c>
      <c r="C5" s="4" t="s">
        <v>30</v>
      </c>
      <c r="D5" s="4" t="s">
        <v>3</v>
      </c>
      <c r="E5" s="5">
        <v>32.306713841202203</v>
      </c>
      <c r="F5" s="5">
        <v>49.537875107795401</v>
      </c>
      <c r="G5" s="6">
        <v>85000</v>
      </c>
      <c r="H5" s="6" t="s">
        <v>62</v>
      </c>
      <c r="I5" s="12" t="s">
        <v>100</v>
      </c>
      <c r="J5" s="6"/>
      <c r="K5" s="6" t="s">
        <v>62</v>
      </c>
      <c r="L5" s="6" t="s">
        <v>63</v>
      </c>
      <c r="M5" s="6" t="s">
        <v>62</v>
      </c>
      <c r="N5" s="6" t="str">
        <f t="shared" si="0"/>
        <v>No</v>
      </c>
      <c r="O5" s="6" t="str">
        <f t="shared" si="1"/>
        <v>Yes</v>
      </c>
      <c r="P5" s="6" t="str">
        <f t="shared" si="2"/>
        <v>No</v>
      </c>
      <c r="Q5" s="6" t="str">
        <f t="shared" si="3"/>
        <v>Yes</v>
      </c>
      <c r="R5" s="6" t="str">
        <f t="shared" si="4"/>
        <v>Yes</v>
      </c>
      <c r="S5" s="6" t="str">
        <f t="shared" si="5"/>
        <v>No</v>
      </c>
      <c r="T5" s="6" t="str">
        <f t="shared" si="6"/>
        <v>No</v>
      </c>
      <c r="U5" s="7">
        <v>0</v>
      </c>
      <c r="V5" s="8">
        <f t="shared" si="7"/>
        <v>0</v>
      </c>
      <c r="W5" s="7">
        <f t="shared" si="8"/>
        <v>0</v>
      </c>
      <c r="X5" s="8">
        <f t="shared" si="9"/>
        <v>0</v>
      </c>
      <c r="Y5" s="7">
        <v>0</v>
      </c>
      <c r="Z5" s="8">
        <f t="shared" si="10"/>
        <v>0</v>
      </c>
      <c r="AA5" s="7">
        <v>0</v>
      </c>
      <c r="AB5" s="8">
        <f t="shared" si="11"/>
        <v>0</v>
      </c>
      <c r="AC5" s="7">
        <v>44322</v>
      </c>
      <c r="AD5" s="8">
        <f t="shared" si="12"/>
        <v>52.14352941176471</v>
      </c>
      <c r="AE5" s="7">
        <v>193</v>
      </c>
      <c r="AF5" s="8">
        <f t="shared" si="13"/>
        <v>2.2705882352941176</v>
      </c>
      <c r="AG5" s="7">
        <v>0</v>
      </c>
      <c r="AH5" s="7">
        <v>0</v>
      </c>
      <c r="AI5" s="8">
        <f t="shared" si="14"/>
        <v>0</v>
      </c>
      <c r="AJ5" s="7">
        <v>0</v>
      </c>
      <c r="AK5" s="8">
        <f t="shared" si="15"/>
        <v>0</v>
      </c>
      <c r="AL5" s="7">
        <f t="shared" si="16"/>
        <v>0</v>
      </c>
      <c r="AM5" s="11">
        <f t="shared" si="17"/>
        <v>0</v>
      </c>
      <c r="AN5" s="10">
        <v>63</v>
      </c>
      <c r="AO5" s="8">
        <f t="shared" si="18"/>
        <v>7.4117647058823533</v>
      </c>
      <c r="AP5" s="4">
        <v>1</v>
      </c>
      <c r="AQ5" s="8">
        <f t="shared" si="19"/>
        <v>1.1764705882352942</v>
      </c>
      <c r="AR5" s="4">
        <v>1</v>
      </c>
      <c r="AS5" s="8">
        <f t="shared" si="20"/>
        <v>0.11764705882352942</v>
      </c>
      <c r="AT5" s="4">
        <v>5</v>
      </c>
      <c r="AU5" s="8">
        <f t="shared" si="21"/>
        <v>5.882352941176471</v>
      </c>
    </row>
    <row r="6" spans="1:47" x14ac:dyDescent="0.35">
      <c r="A6" s="4" t="s">
        <v>116</v>
      </c>
      <c r="B6" s="4" t="s">
        <v>117</v>
      </c>
      <c r="C6" s="4" t="s">
        <v>31</v>
      </c>
      <c r="D6" s="4" t="s">
        <v>4</v>
      </c>
      <c r="E6" s="5">
        <v>32.458324999594801</v>
      </c>
      <c r="F6" s="5">
        <v>48.352113699999897</v>
      </c>
      <c r="G6" s="6">
        <v>171412</v>
      </c>
      <c r="H6" s="6" t="s">
        <v>63</v>
      </c>
      <c r="I6" s="12" t="s">
        <v>101</v>
      </c>
      <c r="J6" s="6"/>
      <c r="K6" s="6" t="s">
        <v>62</v>
      </c>
      <c r="L6" s="6" t="s">
        <v>63</v>
      </c>
      <c r="M6" s="6" t="s">
        <v>62</v>
      </c>
      <c r="N6" s="6" t="str">
        <f t="shared" si="0"/>
        <v>No</v>
      </c>
      <c r="O6" s="6" t="str">
        <f t="shared" si="1"/>
        <v>Yes</v>
      </c>
      <c r="P6" s="6" t="str">
        <f t="shared" si="2"/>
        <v>No</v>
      </c>
      <c r="Q6" s="6" t="str">
        <f t="shared" si="3"/>
        <v>Yes</v>
      </c>
      <c r="R6" s="6" t="str">
        <f t="shared" si="4"/>
        <v>Yes</v>
      </c>
      <c r="S6" s="6" t="str">
        <f t="shared" si="5"/>
        <v>No</v>
      </c>
      <c r="T6" s="6" t="str">
        <f t="shared" si="6"/>
        <v>No</v>
      </c>
      <c r="U6" s="7">
        <v>3130</v>
      </c>
      <c r="V6" s="8">
        <f t="shared" si="7"/>
        <v>18.26009847618603</v>
      </c>
      <c r="W6" s="7">
        <f t="shared" si="8"/>
        <v>92704</v>
      </c>
      <c r="X6" s="8">
        <f t="shared" si="9"/>
        <v>54.082561314260381</v>
      </c>
      <c r="Y6" s="7">
        <v>70005</v>
      </c>
      <c r="Z6" s="8">
        <f t="shared" si="10"/>
        <v>40.840197885795625</v>
      </c>
      <c r="AA6" s="7">
        <v>22699</v>
      </c>
      <c r="AB6" s="8">
        <f t="shared" si="11"/>
        <v>13.242363428464751</v>
      </c>
      <c r="AC6" s="7">
        <v>68102</v>
      </c>
      <c r="AD6" s="8">
        <f t="shared" si="12"/>
        <v>39.73000723403262</v>
      </c>
      <c r="AE6" s="7">
        <v>644</v>
      </c>
      <c r="AF6" s="8">
        <f t="shared" si="13"/>
        <v>3.7570298462184679</v>
      </c>
      <c r="AG6" s="7">
        <v>1</v>
      </c>
      <c r="AH6" s="7">
        <v>125</v>
      </c>
      <c r="AI6" s="8">
        <f t="shared" si="14"/>
        <v>0.7292371595920939</v>
      </c>
      <c r="AJ6" s="7">
        <v>155</v>
      </c>
      <c r="AK6" s="8">
        <f t="shared" si="15"/>
        <v>0.90425407789419643</v>
      </c>
      <c r="AL6" s="7">
        <f t="shared" si="16"/>
        <v>-30</v>
      </c>
      <c r="AM6" s="11">
        <f t="shared" si="17"/>
        <v>124</v>
      </c>
      <c r="AN6" s="10">
        <v>60</v>
      </c>
      <c r="AO6" s="8">
        <f t="shared" si="18"/>
        <v>3.5003383660420506</v>
      </c>
      <c r="AP6" s="4">
        <v>5</v>
      </c>
      <c r="AQ6" s="8">
        <f t="shared" si="19"/>
        <v>2.9169486383683756</v>
      </c>
      <c r="AR6" s="4">
        <v>23</v>
      </c>
      <c r="AS6" s="8">
        <f t="shared" si="20"/>
        <v>1.3417963736494527</v>
      </c>
      <c r="AT6" s="4">
        <v>6</v>
      </c>
      <c r="AU6" s="8">
        <f t="shared" si="21"/>
        <v>3.5003383660420506</v>
      </c>
    </row>
    <row r="7" spans="1:47" x14ac:dyDescent="0.35">
      <c r="A7" s="4" t="s">
        <v>116</v>
      </c>
      <c r="B7" s="4" t="s">
        <v>117</v>
      </c>
      <c r="C7" s="4" t="s">
        <v>47</v>
      </c>
      <c r="D7" s="4" t="s">
        <v>5</v>
      </c>
      <c r="E7" s="5">
        <v>31.292632327629601</v>
      </c>
      <c r="F7" s="5">
        <v>48.738917589429803</v>
      </c>
      <c r="G7" s="6">
        <v>1302591</v>
      </c>
      <c r="H7" s="6" t="s">
        <v>63</v>
      </c>
      <c r="I7" s="12" t="s">
        <v>102</v>
      </c>
      <c r="J7" s="6" t="s">
        <v>60</v>
      </c>
      <c r="K7" s="6" t="s">
        <v>62</v>
      </c>
      <c r="L7" s="6" t="s">
        <v>63</v>
      </c>
      <c r="M7" s="6" t="s">
        <v>63</v>
      </c>
      <c r="N7" s="6" t="str">
        <f t="shared" si="0"/>
        <v>No</v>
      </c>
      <c r="O7" s="6" t="str">
        <f t="shared" si="1"/>
        <v>No</v>
      </c>
      <c r="P7" s="6" t="str">
        <f t="shared" si="2"/>
        <v>No</v>
      </c>
      <c r="Q7" s="6" t="str">
        <f t="shared" si="3"/>
        <v>No</v>
      </c>
      <c r="R7" s="6" t="str">
        <f t="shared" si="4"/>
        <v>Yes</v>
      </c>
      <c r="S7" s="6" t="str">
        <f t="shared" si="5"/>
        <v>No</v>
      </c>
      <c r="T7" s="6" t="str">
        <f t="shared" si="6"/>
        <v>No</v>
      </c>
      <c r="U7" s="7">
        <v>21398</v>
      </c>
      <c r="V7" s="8">
        <f t="shared" si="7"/>
        <v>16.427259208761615</v>
      </c>
      <c r="W7" s="7">
        <f t="shared" si="8"/>
        <v>1095764</v>
      </c>
      <c r="X7" s="8">
        <f t="shared" si="9"/>
        <v>84.121877089585297</v>
      </c>
      <c r="Y7" s="7">
        <v>919858</v>
      </c>
      <c r="Z7" s="8">
        <f t="shared" si="10"/>
        <v>70.617561460197408</v>
      </c>
      <c r="AA7" s="7">
        <v>175906</v>
      </c>
      <c r="AB7" s="8">
        <f t="shared" si="11"/>
        <v>13.504315629387889</v>
      </c>
      <c r="AC7" s="7">
        <v>349175</v>
      </c>
      <c r="AD7" s="8">
        <f t="shared" si="12"/>
        <v>26.806188588743513</v>
      </c>
      <c r="AE7" s="7">
        <v>5907</v>
      </c>
      <c r="AF7" s="8">
        <f t="shared" si="13"/>
        <v>4.5348079328046946</v>
      </c>
      <c r="AG7" s="7">
        <v>20</v>
      </c>
      <c r="AH7" s="7">
        <v>4435</v>
      </c>
      <c r="AI7" s="8">
        <f t="shared" si="14"/>
        <v>3.4047525278464228</v>
      </c>
      <c r="AJ7" s="7">
        <v>4648</v>
      </c>
      <c r="AK7" s="8">
        <f t="shared" si="15"/>
        <v>3.5682727732649773</v>
      </c>
      <c r="AL7" s="7">
        <f t="shared" si="16"/>
        <v>-213</v>
      </c>
      <c r="AM7" s="11">
        <f t="shared" si="17"/>
        <v>104.80270574971814</v>
      </c>
      <c r="AN7" s="10">
        <v>162</v>
      </c>
      <c r="AO7" s="8">
        <f t="shared" si="18"/>
        <v>1.2436751060002718</v>
      </c>
      <c r="AP7" s="4">
        <v>93</v>
      </c>
      <c r="AQ7" s="8">
        <f t="shared" si="19"/>
        <v>7.1396163492608196</v>
      </c>
      <c r="AR7" s="4">
        <v>276</v>
      </c>
      <c r="AS7" s="8">
        <f t="shared" si="20"/>
        <v>2.1188538842967595</v>
      </c>
      <c r="AT7" s="4">
        <v>22</v>
      </c>
      <c r="AU7" s="8">
        <f t="shared" si="21"/>
        <v>1.6889415019756777</v>
      </c>
    </row>
    <row r="8" spans="1:47" x14ac:dyDescent="0.35">
      <c r="A8" s="4" t="s">
        <v>116</v>
      </c>
      <c r="B8" s="4" t="s">
        <v>117</v>
      </c>
      <c r="C8" s="4" t="s">
        <v>32</v>
      </c>
      <c r="D8" s="4" t="s">
        <v>6</v>
      </c>
      <c r="E8" s="5">
        <v>31.8737327491794</v>
      </c>
      <c r="F8" s="5">
        <v>49.9735166875899</v>
      </c>
      <c r="G8" s="6">
        <v>119399</v>
      </c>
      <c r="H8" s="6" t="s">
        <v>62</v>
      </c>
      <c r="I8" s="12" t="s">
        <v>100</v>
      </c>
      <c r="K8" s="6" t="s">
        <v>62</v>
      </c>
      <c r="L8" s="6" t="s">
        <v>63</v>
      </c>
      <c r="M8" s="6" t="s">
        <v>62</v>
      </c>
      <c r="N8" s="6" t="str">
        <f t="shared" si="0"/>
        <v>No</v>
      </c>
      <c r="O8" s="6" t="str">
        <f t="shared" si="1"/>
        <v>Yes</v>
      </c>
      <c r="P8" s="6" t="str">
        <f t="shared" si="2"/>
        <v>No</v>
      </c>
      <c r="Q8" s="6" t="str">
        <f t="shared" si="3"/>
        <v>Yes</v>
      </c>
      <c r="R8" s="6" t="str">
        <f t="shared" si="4"/>
        <v>Yes</v>
      </c>
      <c r="S8" s="6" t="str">
        <f t="shared" si="5"/>
        <v>No</v>
      </c>
      <c r="T8" s="6" t="str">
        <f t="shared" si="6"/>
        <v>No</v>
      </c>
      <c r="U8" s="7">
        <v>1844</v>
      </c>
      <c r="V8" s="8">
        <f t="shared" si="7"/>
        <v>15.444015444015445</v>
      </c>
      <c r="W8" s="7">
        <f t="shared" si="8"/>
        <v>65097</v>
      </c>
      <c r="X8" s="8">
        <f t="shared" si="9"/>
        <v>54.520557123594003</v>
      </c>
      <c r="Y8" s="7">
        <v>49699</v>
      </c>
      <c r="Z8" s="8">
        <f t="shared" si="10"/>
        <v>41.624301711069606</v>
      </c>
      <c r="AA8" s="7">
        <v>15398</v>
      </c>
      <c r="AB8" s="8">
        <f t="shared" si="11"/>
        <v>12.896255412524393</v>
      </c>
      <c r="AC8" s="7">
        <v>121177</v>
      </c>
      <c r="AD8" s="8">
        <f t="shared" si="12"/>
        <v>101.48912469953683</v>
      </c>
      <c r="AE8" s="7">
        <v>822</v>
      </c>
      <c r="AF8" s="8">
        <f t="shared" si="13"/>
        <v>6.8844797695123079</v>
      </c>
      <c r="AG8" s="7">
        <v>1</v>
      </c>
      <c r="AH8" s="7">
        <v>150</v>
      </c>
      <c r="AI8" s="8">
        <f t="shared" si="14"/>
        <v>1.2562919287431218</v>
      </c>
      <c r="AJ8" s="7">
        <v>178</v>
      </c>
      <c r="AK8" s="8">
        <f t="shared" si="15"/>
        <v>1.490799755441838</v>
      </c>
      <c r="AL8" s="7">
        <f t="shared" si="16"/>
        <v>-28</v>
      </c>
      <c r="AM8" s="11">
        <f t="shared" si="17"/>
        <v>118.66666666666667</v>
      </c>
      <c r="AN8" s="10">
        <v>120</v>
      </c>
      <c r="AO8" s="8">
        <f t="shared" si="18"/>
        <v>10.050335429944974</v>
      </c>
      <c r="AP8" s="4">
        <v>9</v>
      </c>
      <c r="AQ8" s="8">
        <f t="shared" si="19"/>
        <v>7.5377515724587312</v>
      </c>
      <c r="AR8" s="4">
        <v>21</v>
      </c>
      <c r="AS8" s="8">
        <f t="shared" si="20"/>
        <v>1.7588087002403705</v>
      </c>
      <c r="AT8" s="4">
        <v>8</v>
      </c>
      <c r="AU8" s="8">
        <f t="shared" si="21"/>
        <v>6.7002236199633165</v>
      </c>
    </row>
    <row r="9" spans="1:47" x14ac:dyDescent="0.35">
      <c r="A9" s="4" t="s">
        <v>116</v>
      </c>
      <c r="B9" s="4" t="s">
        <v>117</v>
      </c>
      <c r="C9" s="4" t="s">
        <v>33</v>
      </c>
      <c r="D9" s="4" t="s">
        <v>7</v>
      </c>
      <c r="E9" s="5">
        <v>31.524749399629901</v>
      </c>
      <c r="F9" s="5">
        <v>49.8868966</v>
      </c>
      <c r="G9" s="6">
        <v>105384</v>
      </c>
      <c r="H9" s="6" t="s">
        <v>63</v>
      </c>
      <c r="I9" s="12" t="s">
        <v>103</v>
      </c>
      <c r="J9" s="6" t="s">
        <v>59</v>
      </c>
      <c r="K9" s="6" t="s">
        <v>62</v>
      </c>
      <c r="L9" s="6" t="s">
        <v>63</v>
      </c>
      <c r="M9" s="6" t="s">
        <v>62</v>
      </c>
      <c r="N9" s="6" t="str">
        <f t="shared" si="0"/>
        <v>No</v>
      </c>
      <c r="O9" s="6" t="str">
        <f t="shared" si="1"/>
        <v>Yes</v>
      </c>
      <c r="P9" s="6" t="str">
        <f t="shared" si="2"/>
        <v>No</v>
      </c>
      <c r="Q9" s="6" t="str">
        <f t="shared" si="3"/>
        <v>Yes</v>
      </c>
      <c r="R9" s="6" t="str">
        <f t="shared" si="4"/>
        <v>Yes</v>
      </c>
      <c r="S9" s="6" t="str">
        <f t="shared" si="5"/>
        <v>No</v>
      </c>
      <c r="T9" s="6" t="str">
        <f t="shared" si="6"/>
        <v>No</v>
      </c>
      <c r="U9" s="7">
        <v>1116</v>
      </c>
      <c r="V9" s="8">
        <f t="shared" si="7"/>
        <v>10.589842860396265</v>
      </c>
      <c r="W9" s="7">
        <f t="shared" si="8"/>
        <v>28269</v>
      </c>
      <c r="X9" s="8">
        <f t="shared" si="9"/>
        <v>26.824755181052151</v>
      </c>
      <c r="Y9" s="7">
        <v>24469</v>
      </c>
      <c r="Z9" s="8">
        <f t="shared" si="10"/>
        <v>23.218894708874213</v>
      </c>
      <c r="AA9" s="7">
        <v>3800</v>
      </c>
      <c r="AB9" s="8">
        <f t="shared" si="11"/>
        <v>3.6058604721779393</v>
      </c>
      <c r="AC9" s="7">
        <v>96939</v>
      </c>
      <c r="AD9" s="8">
        <f t="shared" si="12"/>
        <v>91.986449555909815</v>
      </c>
      <c r="AE9" s="7">
        <v>553</v>
      </c>
      <c r="AF9" s="8">
        <f t="shared" si="13"/>
        <v>5.2474758976694762</v>
      </c>
      <c r="AG9" s="7">
        <v>1</v>
      </c>
      <c r="AH9" s="7">
        <v>58</v>
      </c>
      <c r="AI9" s="8">
        <f t="shared" si="14"/>
        <v>0.55036817733242238</v>
      </c>
      <c r="AJ9" s="7">
        <v>115</v>
      </c>
      <c r="AK9" s="8">
        <f t="shared" si="15"/>
        <v>1.0912472481591133</v>
      </c>
      <c r="AL9" s="7">
        <f t="shared" si="16"/>
        <v>-57</v>
      </c>
      <c r="AM9" s="11">
        <f t="shared" si="17"/>
        <v>198.27586206896552</v>
      </c>
      <c r="AN9" s="10">
        <v>82</v>
      </c>
      <c r="AO9" s="8">
        <f t="shared" si="18"/>
        <v>7.781067334699765</v>
      </c>
      <c r="AP9" s="4">
        <v>6</v>
      </c>
      <c r="AQ9" s="8">
        <f t="shared" si="19"/>
        <v>5.6934639034388521</v>
      </c>
      <c r="AR9" s="4">
        <v>13</v>
      </c>
      <c r="AS9" s="8">
        <f t="shared" si="20"/>
        <v>1.2335838457450847</v>
      </c>
      <c r="AT9" s="4">
        <v>6</v>
      </c>
      <c r="AU9" s="8">
        <f t="shared" si="21"/>
        <v>5.6934639034388521</v>
      </c>
    </row>
    <row r="10" spans="1:47" x14ac:dyDescent="0.35">
      <c r="A10" s="4" t="s">
        <v>116</v>
      </c>
      <c r="B10" s="4" t="s">
        <v>117</v>
      </c>
      <c r="C10" s="4" t="s">
        <v>34</v>
      </c>
      <c r="D10" s="4" t="s">
        <v>8</v>
      </c>
      <c r="E10" s="5">
        <v>31.553514099628401</v>
      </c>
      <c r="F10" s="5">
        <v>49.007716799999997</v>
      </c>
      <c r="G10" s="6">
        <v>51665</v>
      </c>
      <c r="H10" s="6" t="s">
        <v>62</v>
      </c>
      <c r="I10" s="12" t="s">
        <v>100</v>
      </c>
      <c r="J10" s="6"/>
      <c r="K10" s="6" t="s">
        <v>63</v>
      </c>
      <c r="L10" s="6" t="s">
        <v>62</v>
      </c>
      <c r="M10" s="6" t="s">
        <v>62</v>
      </c>
      <c r="N10" s="6" t="str">
        <f t="shared" si="0"/>
        <v>Yes</v>
      </c>
      <c r="O10" s="6" t="str">
        <f t="shared" si="1"/>
        <v>No</v>
      </c>
      <c r="P10" s="6" t="str">
        <f t="shared" si="2"/>
        <v>No</v>
      </c>
      <c r="Q10" s="6" t="str">
        <f t="shared" si="3"/>
        <v>Yes</v>
      </c>
      <c r="R10" s="6" t="str">
        <f t="shared" si="4"/>
        <v>No</v>
      </c>
      <c r="S10" s="6" t="str">
        <f t="shared" si="5"/>
        <v>Yes</v>
      </c>
      <c r="T10" s="6" t="str">
        <f t="shared" si="6"/>
        <v>No</v>
      </c>
      <c r="U10" s="7">
        <v>1450</v>
      </c>
      <c r="V10" s="8">
        <f t="shared" si="7"/>
        <v>28.065421465208555</v>
      </c>
      <c r="W10" s="7">
        <f t="shared" si="8"/>
        <v>48210</v>
      </c>
      <c r="X10" s="8">
        <f t="shared" si="9"/>
        <v>93.31268750604859</v>
      </c>
      <c r="Y10" s="7">
        <v>41961</v>
      </c>
      <c r="Z10" s="8">
        <f t="shared" si="10"/>
        <v>81.217458627697667</v>
      </c>
      <c r="AA10" s="7">
        <v>6249</v>
      </c>
      <c r="AB10" s="8">
        <f t="shared" si="11"/>
        <v>12.095228878350914</v>
      </c>
      <c r="AC10" s="7">
        <v>87295</v>
      </c>
      <c r="AD10" s="8">
        <f t="shared" si="12"/>
        <v>168.96351495209524</v>
      </c>
      <c r="AE10" s="7">
        <v>206</v>
      </c>
      <c r="AF10" s="8">
        <f t="shared" si="13"/>
        <v>3.98722539436756</v>
      </c>
      <c r="AG10" s="7">
        <v>0</v>
      </c>
      <c r="AH10" s="7">
        <v>0</v>
      </c>
      <c r="AI10" s="8">
        <f t="shared" si="14"/>
        <v>0</v>
      </c>
      <c r="AJ10" s="7">
        <v>0</v>
      </c>
      <c r="AK10" s="8">
        <f t="shared" si="15"/>
        <v>0</v>
      </c>
      <c r="AL10" s="7">
        <f t="shared" si="16"/>
        <v>0</v>
      </c>
      <c r="AM10" s="11">
        <f t="shared" si="17"/>
        <v>0</v>
      </c>
      <c r="AN10" s="10">
        <v>44</v>
      </c>
      <c r="AO10" s="8">
        <f t="shared" si="18"/>
        <v>8.5164037549598373</v>
      </c>
      <c r="AP10" s="4">
        <v>2</v>
      </c>
      <c r="AQ10" s="8">
        <f t="shared" si="19"/>
        <v>3.8710926158908356</v>
      </c>
      <c r="AR10" s="4">
        <v>12</v>
      </c>
      <c r="AS10" s="8">
        <f t="shared" si="20"/>
        <v>2.322655569534501</v>
      </c>
      <c r="AT10" s="4">
        <v>4</v>
      </c>
      <c r="AU10" s="8">
        <f t="shared" si="21"/>
        <v>7.7421852317816713</v>
      </c>
    </row>
    <row r="11" spans="1:47" x14ac:dyDescent="0.35">
      <c r="A11" s="4" t="s">
        <v>116</v>
      </c>
      <c r="B11" s="4" t="s">
        <v>117</v>
      </c>
      <c r="C11" s="4" t="s">
        <v>35</v>
      </c>
      <c r="D11" s="4" t="s">
        <v>9</v>
      </c>
      <c r="E11" s="5">
        <v>30.432790899702901</v>
      </c>
      <c r="F11" s="5">
        <v>49.079479800000001</v>
      </c>
      <c r="G11" s="6">
        <v>296271</v>
      </c>
      <c r="H11" s="6" t="s">
        <v>63</v>
      </c>
      <c r="I11" s="12" t="s">
        <v>104</v>
      </c>
      <c r="J11" s="6" t="s">
        <v>59</v>
      </c>
      <c r="K11" s="6" t="s">
        <v>63</v>
      </c>
      <c r="L11" s="6" t="s">
        <v>63</v>
      </c>
      <c r="M11" s="6" t="s">
        <v>63</v>
      </c>
      <c r="N11" s="6" t="str">
        <f t="shared" si="0"/>
        <v>No</v>
      </c>
      <c r="O11" s="6" t="str">
        <f t="shared" si="1"/>
        <v>No</v>
      </c>
      <c r="P11" s="6" t="str">
        <f t="shared" si="2"/>
        <v>No</v>
      </c>
      <c r="Q11" s="6" t="str">
        <f t="shared" si="3"/>
        <v>No</v>
      </c>
      <c r="R11" s="6" t="str">
        <f t="shared" si="4"/>
        <v>No</v>
      </c>
      <c r="S11" s="6" t="str">
        <f t="shared" si="5"/>
        <v>No</v>
      </c>
      <c r="T11" s="6" t="str">
        <f t="shared" si="6"/>
        <v>Yes</v>
      </c>
      <c r="U11" s="7">
        <v>5002</v>
      </c>
      <c r="V11" s="8">
        <f t="shared" si="7"/>
        <v>16.883191402465986</v>
      </c>
      <c r="W11" s="7">
        <f t="shared" si="8"/>
        <v>283321</v>
      </c>
      <c r="X11" s="8">
        <f t="shared" si="9"/>
        <v>95.629001826030901</v>
      </c>
      <c r="Y11" s="7">
        <v>253040</v>
      </c>
      <c r="Z11" s="8">
        <f t="shared" si="10"/>
        <v>85.40829173290669</v>
      </c>
      <c r="AA11" s="7">
        <v>30281</v>
      </c>
      <c r="AB11" s="8">
        <f t="shared" si="11"/>
        <v>10.2207100931242</v>
      </c>
      <c r="AC11" s="7">
        <v>59354</v>
      </c>
      <c r="AD11" s="8">
        <f t="shared" si="12"/>
        <v>20.033685375888965</v>
      </c>
      <c r="AE11" s="7">
        <v>593</v>
      </c>
      <c r="AF11" s="8">
        <f t="shared" si="13"/>
        <v>2.0015458819796743</v>
      </c>
      <c r="AG11" s="7">
        <v>4</v>
      </c>
      <c r="AH11" s="7">
        <v>496</v>
      </c>
      <c r="AI11" s="8">
        <f t="shared" si="14"/>
        <v>1.6741429299526447</v>
      </c>
      <c r="AJ11" s="7">
        <v>328</v>
      </c>
      <c r="AK11" s="8">
        <f t="shared" si="15"/>
        <v>1.1070945181944909</v>
      </c>
      <c r="AL11" s="7">
        <f t="shared" si="16"/>
        <v>168</v>
      </c>
      <c r="AM11" s="11">
        <f t="shared" si="17"/>
        <v>66.129032258064512</v>
      </c>
      <c r="AN11" s="10">
        <v>48</v>
      </c>
      <c r="AO11" s="8">
        <f t="shared" si="18"/>
        <v>1.6201383193090109</v>
      </c>
      <c r="AP11" s="4">
        <v>17</v>
      </c>
      <c r="AQ11" s="8">
        <f t="shared" si="19"/>
        <v>5.7379898808860812</v>
      </c>
      <c r="AR11" s="4">
        <v>38</v>
      </c>
      <c r="AS11" s="8">
        <f t="shared" si="20"/>
        <v>1.2826095027863003</v>
      </c>
      <c r="AT11" s="4">
        <v>6</v>
      </c>
      <c r="AU11" s="8">
        <f t="shared" si="21"/>
        <v>2.0251728991362636</v>
      </c>
    </row>
    <row r="12" spans="1:47" x14ac:dyDescent="0.35">
      <c r="A12" s="4" t="s">
        <v>116</v>
      </c>
      <c r="B12" s="4" t="s">
        <v>117</v>
      </c>
      <c r="C12" s="4" t="s">
        <v>36</v>
      </c>
      <c r="D12" s="4" t="s">
        <v>10</v>
      </c>
      <c r="E12" s="5">
        <v>30.636905299686902</v>
      </c>
      <c r="F12" s="5">
        <v>50.121206800000003</v>
      </c>
      <c r="G12" s="9">
        <v>134795</v>
      </c>
      <c r="H12" s="9" t="s">
        <v>63</v>
      </c>
      <c r="I12" s="13" t="s">
        <v>105</v>
      </c>
      <c r="J12" s="6" t="s">
        <v>59</v>
      </c>
      <c r="K12" s="6" t="s">
        <v>62</v>
      </c>
      <c r="L12" s="6" t="s">
        <v>63</v>
      </c>
      <c r="M12" s="6" t="s">
        <v>63</v>
      </c>
      <c r="N12" s="6" t="str">
        <f t="shared" si="0"/>
        <v>No</v>
      </c>
      <c r="O12" s="6" t="str">
        <f t="shared" si="1"/>
        <v>No</v>
      </c>
      <c r="P12" s="6" t="str">
        <f t="shared" si="2"/>
        <v>No</v>
      </c>
      <c r="Q12" s="6" t="str">
        <f t="shared" si="3"/>
        <v>No</v>
      </c>
      <c r="R12" s="6" t="str">
        <f t="shared" si="4"/>
        <v>Yes</v>
      </c>
      <c r="S12" s="6" t="str">
        <f t="shared" si="5"/>
        <v>No</v>
      </c>
      <c r="T12" s="6" t="str">
        <f t="shared" si="6"/>
        <v>No</v>
      </c>
      <c r="U12" s="7">
        <v>5012</v>
      </c>
      <c r="V12" s="8">
        <f t="shared" si="7"/>
        <v>37.182388070774138</v>
      </c>
      <c r="W12" s="7">
        <f t="shared" si="8"/>
        <v>107105</v>
      </c>
      <c r="X12" s="8">
        <f t="shared" si="9"/>
        <v>79.457695018361221</v>
      </c>
      <c r="Y12" s="7">
        <v>84792</v>
      </c>
      <c r="Z12" s="8">
        <f t="shared" si="10"/>
        <v>62.904410400979259</v>
      </c>
      <c r="AA12" s="7">
        <v>22313</v>
      </c>
      <c r="AB12" s="8">
        <f t="shared" si="11"/>
        <v>16.553284617381951</v>
      </c>
      <c r="AC12" s="7">
        <v>63184</v>
      </c>
      <c r="AD12" s="8">
        <f t="shared" si="12"/>
        <v>46.874142215957562</v>
      </c>
      <c r="AE12" s="7">
        <v>1024</v>
      </c>
      <c r="AF12" s="8">
        <f t="shared" si="13"/>
        <v>7.59672094662265</v>
      </c>
      <c r="AG12" s="7">
        <v>3</v>
      </c>
      <c r="AH12" s="7">
        <v>376</v>
      </c>
      <c r="AI12" s="8">
        <f t="shared" si="14"/>
        <v>2.7894209725880041</v>
      </c>
      <c r="AJ12" s="7">
        <v>317</v>
      </c>
      <c r="AK12" s="8">
        <f t="shared" si="15"/>
        <v>2.3517192774212696</v>
      </c>
      <c r="AL12" s="7">
        <f t="shared" si="16"/>
        <v>59</v>
      </c>
      <c r="AM12" s="11">
        <f t="shared" si="17"/>
        <v>84.308510638297875</v>
      </c>
      <c r="AN12" s="10">
        <v>79</v>
      </c>
      <c r="AO12" s="8">
        <f t="shared" si="18"/>
        <v>5.8607515115545832</v>
      </c>
      <c r="AP12" s="4">
        <v>21</v>
      </c>
      <c r="AQ12" s="8">
        <f t="shared" si="19"/>
        <v>15.57921287881598</v>
      </c>
      <c r="AR12" s="4">
        <v>28</v>
      </c>
      <c r="AS12" s="8">
        <f t="shared" si="20"/>
        <v>2.0772283838421308</v>
      </c>
      <c r="AT12" s="4">
        <v>12</v>
      </c>
      <c r="AU12" s="8">
        <f t="shared" si="21"/>
        <v>8.9024073593234174</v>
      </c>
    </row>
    <row r="13" spans="1:47" x14ac:dyDescent="0.35">
      <c r="A13" s="4" t="s">
        <v>116</v>
      </c>
      <c r="B13" s="4" t="s">
        <v>117</v>
      </c>
      <c r="C13" s="4" t="s">
        <v>37</v>
      </c>
      <c r="D13" s="4" t="s">
        <v>11</v>
      </c>
      <c r="E13" s="5">
        <v>31.480821499632199</v>
      </c>
      <c r="F13" s="5">
        <v>48.435379099999899</v>
      </c>
      <c r="G13" s="6">
        <v>53762</v>
      </c>
      <c r="H13" s="6" t="s">
        <v>62</v>
      </c>
      <c r="I13" s="12" t="s">
        <v>100</v>
      </c>
      <c r="J13" s="6" t="s">
        <v>59</v>
      </c>
      <c r="K13" s="6" t="s">
        <v>63</v>
      </c>
      <c r="L13" s="6" t="s">
        <v>62</v>
      </c>
      <c r="M13" s="6" t="s">
        <v>62</v>
      </c>
      <c r="N13" s="6" t="str">
        <f t="shared" si="0"/>
        <v>Yes</v>
      </c>
      <c r="O13" s="6" t="str">
        <f t="shared" si="1"/>
        <v>No</v>
      </c>
      <c r="P13" s="6" t="str">
        <f t="shared" si="2"/>
        <v>No</v>
      </c>
      <c r="Q13" s="6" t="str">
        <f t="shared" si="3"/>
        <v>Yes</v>
      </c>
      <c r="R13" s="6" t="str">
        <f t="shared" si="4"/>
        <v>No</v>
      </c>
      <c r="S13" s="6" t="str">
        <f t="shared" si="5"/>
        <v>Yes</v>
      </c>
      <c r="T13" s="6" t="str">
        <f t="shared" si="6"/>
        <v>No</v>
      </c>
      <c r="U13" s="7">
        <v>0</v>
      </c>
      <c r="V13" s="8">
        <f t="shared" si="7"/>
        <v>0</v>
      </c>
      <c r="W13" s="7">
        <f t="shared" si="8"/>
        <v>0</v>
      </c>
      <c r="X13" s="8">
        <f t="shared" si="9"/>
        <v>0</v>
      </c>
      <c r="Y13" s="7">
        <v>0</v>
      </c>
      <c r="Z13" s="8">
        <f t="shared" si="10"/>
        <v>0</v>
      </c>
      <c r="AA13" s="7">
        <v>0</v>
      </c>
      <c r="AB13" s="8">
        <f t="shared" si="11"/>
        <v>0</v>
      </c>
      <c r="AC13" s="7">
        <v>72923</v>
      </c>
      <c r="AD13" s="8">
        <f t="shared" si="12"/>
        <v>135.64041516312636</v>
      </c>
      <c r="AE13" s="7">
        <v>110</v>
      </c>
      <c r="AF13" s="8">
        <f t="shared" si="13"/>
        <v>2.0460548342695581</v>
      </c>
      <c r="AG13" s="7">
        <v>0</v>
      </c>
      <c r="AH13" s="7">
        <v>0</v>
      </c>
      <c r="AI13" s="8">
        <f t="shared" si="14"/>
        <v>0</v>
      </c>
      <c r="AJ13" s="7">
        <v>0</v>
      </c>
      <c r="AK13" s="8">
        <f t="shared" si="15"/>
        <v>0</v>
      </c>
      <c r="AL13" s="7">
        <f t="shared" si="16"/>
        <v>0</v>
      </c>
      <c r="AM13" s="11">
        <f t="shared" si="17"/>
        <v>0</v>
      </c>
      <c r="AN13" s="10">
        <v>26</v>
      </c>
      <c r="AO13" s="8">
        <f t="shared" si="18"/>
        <v>4.8361296082735015</v>
      </c>
      <c r="AP13" s="4">
        <v>2</v>
      </c>
      <c r="AQ13" s="8">
        <f t="shared" si="19"/>
        <v>3.7200996986719246</v>
      </c>
      <c r="AR13" s="4">
        <v>5</v>
      </c>
      <c r="AS13" s="8">
        <f t="shared" si="20"/>
        <v>0.93002492466798115</v>
      </c>
      <c r="AT13" s="4">
        <v>1</v>
      </c>
      <c r="AU13" s="8">
        <f t="shared" si="21"/>
        <v>1.8600498493359623</v>
      </c>
    </row>
    <row r="14" spans="1:47" x14ac:dyDescent="0.35">
      <c r="A14" s="4" t="s">
        <v>116</v>
      </c>
      <c r="B14" s="4" t="s">
        <v>117</v>
      </c>
      <c r="C14" s="4" t="s">
        <v>38</v>
      </c>
      <c r="D14" s="4" t="s">
        <v>12</v>
      </c>
      <c r="E14" s="5">
        <v>30.433310499702898</v>
      </c>
      <c r="F14" s="5">
        <v>48.177985799999902</v>
      </c>
      <c r="G14" s="6">
        <v>170976</v>
      </c>
      <c r="H14" s="6" t="s">
        <v>63</v>
      </c>
      <c r="I14" s="12" t="s">
        <v>106</v>
      </c>
      <c r="J14" s="6"/>
      <c r="K14" s="6" t="s">
        <v>63</v>
      </c>
      <c r="L14" s="6" t="s">
        <v>62</v>
      </c>
      <c r="M14" s="6" t="s">
        <v>62</v>
      </c>
      <c r="N14" s="6" t="str">
        <f t="shared" si="0"/>
        <v>Yes</v>
      </c>
      <c r="O14" s="6" t="str">
        <f t="shared" si="1"/>
        <v>No</v>
      </c>
      <c r="P14" s="6" t="str">
        <f t="shared" si="2"/>
        <v>No</v>
      </c>
      <c r="Q14" s="6" t="str">
        <f t="shared" si="3"/>
        <v>Yes</v>
      </c>
      <c r="R14" s="6" t="str">
        <f t="shared" si="4"/>
        <v>No</v>
      </c>
      <c r="S14" s="6" t="str">
        <f t="shared" si="5"/>
        <v>Yes</v>
      </c>
      <c r="T14" s="6" t="str">
        <f t="shared" si="6"/>
        <v>No</v>
      </c>
      <c r="U14" s="7">
        <v>2247</v>
      </c>
      <c r="V14" s="8">
        <f t="shared" si="7"/>
        <v>13.142195395845031</v>
      </c>
      <c r="W14" s="7">
        <f t="shared" si="8"/>
        <v>120362</v>
      </c>
      <c r="X14" s="8">
        <f t="shared" si="9"/>
        <v>70.397014785700918</v>
      </c>
      <c r="Y14" s="7">
        <v>101146</v>
      </c>
      <c r="Z14" s="8">
        <f t="shared" si="10"/>
        <v>59.158010481003188</v>
      </c>
      <c r="AA14" s="7">
        <v>19216</v>
      </c>
      <c r="AB14" s="8">
        <f t="shared" si="11"/>
        <v>11.239004304697735</v>
      </c>
      <c r="AC14" s="7">
        <v>73574</v>
      </c>
      <c r="AD14" s="8">
        <f t="shared" si="12"/>
        <v>43.031770540894627</v>
      </c>
      <c r="AE14" s="7">
        <v>713</v>
      </c>
      <c r="AF14" s="8">
        <f t="shared" si="13"/>
        <v>4.1701759311248363</v>
      </c>
      <c r="AG14" s="7">
        <v>1</v>
      </c>
      <c r="AH14" s="7">
        <v>240</v>
      </c>
      <c r="AI14" s="8">
        <f t="shared" si="14"/>
        <v>1.403705783267827</v>
      </c>
      <c r="AJ14" s="7">
        <v>241</v>
      </c>
      <c r="AK14" s="8">
        <f t="shared" si="15"/>
        <v>1.4095545573647765</v>
      </c>
      <c r="AL14" s="7">
        <f t="shared" si="16"/>
        <v>-1</v>
      </c>
      <c r="AM14" s="11">
        <f t="shared" si="17"/>
        <v>100.41666666666667</v>
      </c>
      <c r="AN14" s="10">
        <v>53</v>
      </c>
      <c r="AO14" s="8">
        <f t="shared" si="18"/>
        <v>3.0998502713831182</v>
      </c>
      <c r="AP14" s="4">
        <v>7</v>
      </c>
      <c r="AQ14" s="8">
        <f t="shared" si="19"/>
        <v>4.0941418678644954</v>
      </c>
      <c r="AR14" s="4">
        <v>19</v>
      </c>
      <c r="AS14" s="8">
        <f t="shared" si="20"/>
        <v>1.1112670784203631</v>
      </c>
      <c r="AT14" s="4">
        <v>9</v>
      </c>
      <c r="AU14" s="8">
        <f t="shared" si="21"/>
        <v>5.2638966872543511</v>
      </c>
    </row>
    <row r="15" spans="1:47" x14ac:dyDescent="0.35">
      <c r="A15" s="4" t="s">
        <v>116</v>
      </c>
      <c r="B15" s="4" t="s">
        <v>117</v>
      </c>
      <c r="C15" s="4" t="s">
        <v>48</v>
      </c>
      <c r="D15" s="4" t="s">
        <v>13</v>
      </c>
      <c r="E15" s="5">
        <v>32.4074885107553</v>
      </c>
      <c r="F15" s="5">
        <v>48.404029194152898</v>
      </c>
      <c r="G15" s="6">
        <v>443971</v>
      </c>
      <c r="H15" s="6" t="s">
        <v>63</v>
      </c>
      <c r="I15" s="12" t="s">
        <v>107</v>
      </c>
      <c r="J15" s="6" t="s">
        <v>59</v>
      </c>
      <c r="K15" s="6" t="s">
        <v>62</v>
      </c>
      <c r="L15" s="6" t="s">
        <v>63</v>
      </c>
      <c r="M15" s="6" t="s">
        <v>63</v>
      </c>
      <c r="N15" s="6" t="str">
        <f t="shared" si="0"/>
        <v>No</v>
      </c>
      <c r="O15" s="6" t="str">
        <f t="shared" si="1"/>
        <v>No</v>
      </c>
      <c r="P15" s="6" t="str">
        <f t="shared" si="2"/>
        <v>No</v>
      </c>
      <c r="Q15" s="6" t="str">
        <f t="shared" si="3"/>
        <v>No</v>
      </c>
      <c r="R15" s="6" t="str">
        <f t="shared" si="4"/>
        <v>Yes</v>
      </c>
      <c r="S15" s="6" t="str">
        <f t="shared" si="5"/>
        <v>No</v>
      </c>
      <c r="T15" s="6" t="str">
        <f t="shared" si="6"/>
        <v>No</v>
      </c>
      <c r="U15" s="7">
        <v>8605</v>
      </c>
      <c r="V15" s="8">
        <f t="shared" si="7"/>
        <v>19.381896565316204</v>
      </c>
      <c r="W15" s="7">
        <f t="shared" si="8"/>
        <v>220605</v>
      </c>
      <c r="X15" s="8">
        <f t="shared" si="9"/>
        <v>49.689056267188626</v>
      </c>
      <c r="Y15" s="7">
        <v>173427</v>
      </c>
      <c r="Z15" s="8">
        <f t="shared" si="10"/>
        <v>39.062686526822702</v>
      </c>
      <c r="AA15" s="7">
        <v>47178</v>
      </c>
      <c r="AB15" s="8">
        <f t="shared" si="11"/>
        <v>10.626369740365925</v>
      </c>
      <c r="AC15" s="7">
        <v>218550</v>
      </c>
      <c r="AD15" s="8">
        <f t="shared" si="12"/>
        <v>49.226188196976828</v>
      </c>
      <c r="AE15" s="7">
        <v>1763</v>
      </c>
      <c r="AF15" s="8">
        <f t="shared" si="13"/>
        <v>3.9709800865371836</v>
      </c>
      <c r="AG15" s="7">
        <v>4</v>
      </c>
      <c r="AH15" s="7">
        <v>668</v>
      </c>
      <c r="AI15" s="8">
        <f t="shared" si="14"/>
        <v>1.5046027781093809</v>
      </c>
      <c r="AJ15" s="7">
        <v>448</v>
      </c>
      <c r="AK15" s="8">
        <f t="shared" si="15"/>
        <v>1.0090749170553932</v>
      </c>
      <c r="AL15" s="7">
        <f t="shared" si="16"/>
        <v>220</v>
      </c>
      <c r="AM15" s="11">
        <f t="shared" si="17"/>
        <v>67.06586826347305</v>
      </c>
      <c r="AN15" s="10">
        <v>126</v>
      </c>
      <c r="AO15" s="8">
        <f t="shared" si="18"/>
        <v>2.8380232042182936</v>
      </c>
      <c r="AP15" s="4">
        <v>17</v>
      </c>
      <c r="AQ15" s="8">
        <f t="shared" si="19"/>
        <v>3.829078926326269</v>
      </c>
      <c r="AR15" s="4">
        <v>60</v>
      </c>
      <c r="AS15" s="8">
        <f t="shared" si="20"/>
        <v>1.3514396210563302</v>
      </c>
      <c r="AT15" s="4">
        <v>14</v>
      </c>
      <c r="AU15" s="8">
        <f t="shared" si="21"/>
        <v>3.1533591157981036</v>
      </c>
    </row>
    <row r="16" spans="1:47" x14ac:dyDescent="0.35">
      <c r="A16" s="4" t="s">
        <v>116</v>
      </c>
      <c r="B16" s="4" t="s">
        <v>117</v>
      </c>
      <c r="C16" s="4" t="s">
        <v>39</v>
      </c>
      <c r="D16" s="4" t="s">
        <v>14</v>
      </c>
      <c r="E16" s="5">
        <v>31.556580099628199</v>
      </c>
      <c r="F16" s="5">
        <v>48.188062599999903</v>
      </c>
      <c r="G16" s="6">
        <v>245904</v>
      </c>
      <c r="H16" s="6" t="s">
        <v>62</v>
      </c>
      <c r="I16" s="12" t="s">
        <v>100</v>
      </c>
      <c r="J16" s="6" t="s">
        <v>59</v>
      </c>
      <c r="K16" s="6" t="s">
        <v>63</v>
      </c>
      <c r="L16" s="6" t="s">
        <v>62</v>
      </c>
      <c r="M16" s="6" t="s">
        <v>62</v>
      </c>
      <c r="N16" s="6" t="str">
        <f t="shared" si="0"/>
        <v>Yes</v>
      </c>
      <c r="O16" s="6" t="str">
        <f t="shared" si="1"/>
        <v>No</v>
      </c>
      <c r="P16" s="6" t="str">
        <f t="shared" si="2"/>
        <v>No</v>
      </c>
      <c r="Q16" s="6" t="str">
        <f t="shared" si="3"/>
        <v>Yes</v>
      </c>
      <c r="R16" s="6" t="str">
        <f t="shared" si="4"/>
        <v>No</v>
      </c>
      <c r="S16" s="6" t="str">
        <f t="shared" si="5"/>
        <v>Yes</v>
      </c>
      <c r="T16" s="6" t="str">
        <f t="shared" si="6"/>
        <v>No</v>
      </c>
      <c r="U16" s="7">
        <v>2427</v>
      </c>
      <c r="V16" s="8">
        <f t="shared" si="7"/>
        <v>9.8697052508295933</v>
      </c>
      <c r="W16" s="7">
        <f t="shared" si="8"/>
        <v>75108</v>
      </c>
      <c r="X16" s="8">
        <f t="shared" si="9"/>
        <v>30.543626781182905</v>
      </c>
      <c r="Y16" s="7">
        <v>68615</v>
      </c>
      <c r="Z16" s="8">
        <f t="shared" si="10"/>
        <v>27.903165462944891</v>
      </c>
      <c r="AA16" s="7">
        <v>6493</v>
      </c>
      <c r="AB16" s="8">
        <f t="shared" si="11"/>
        <v>2.6404613182380117</v>
      </c>
      <c r="AC16" s="7">
        <v>77816</v>
      </c>
      <c r="AD16" s="8">
        <f t="shared" si="12"/>
        <v>31.644869542585724</v>
      </c>
      <c r="AE16" s="7">
        <v>415</v>
      </c>
      <c r="AF16" s="8">
        <f t="shared" si="13"/>
        <v>1.6876504652222006</v>
      </c>
      <c r="AG16" s="7">
        <v>2</v>
      </c>
      <c r="AH16" s="7">
        <v>270</v>
      </c>
      <c r="AI16" s="8">
        <f t="shared" si="14"/>
        <v>1.0979894593011907</v>
      </c>
      <c r="AJ16" s="7">
        <v>155</v>
      </c>
      <c r="AK16" s="8">
        <f t="shared" si="15"/>
        <v>0.63032728219142431</v>
      </c>
      <c r="AL16" s="7">
        <f t="shared" si="16"/>
        <v>115</v>
      </c>
      <c r="AM16" s="11">
        <f t="shared" si="17"/>
        <v>57.407407407407405</v>
      </c>
      <c r="AN16" s="10">
        <v>53</v>
      </c>
      <c r="AO16" s="8">
        <f t="shared" si="18"/>
        <v>2.1553126423319671</v>
      </c>
      <c r="AP16" s="4">
        <v>5</v>
      </c>
      <c r="AQ16" s="8">
        <f t="shared" si="19"/>
        <v>2.0333138135207234</v>
      </c>
      <c r="AR16" s="4">
        <v>12</v>
      </c>
      <c r="AS16" s="8">
        <f t="shared" si="20"/>
        <v>0.48799531524497369</v>
      </c>
      <c r="AT16" s="4">
        <v>5</v>
      </c>
      <c r="AU16" s="8">
        <f t="shared" si="21"/>
        <v>2.0333138135207234</v>
      </c>
    </row>
    <row r="17" spans="1:47" x14ac:dyDescent="0.35">
      <c r="A17" s="4" t="s">
        <v>116</v>
      </c>
      <c r="B17" s="4" t="s">
        <v>117</v>
      </c>
      <c r="C17" s="4" t="s">
        <v>40</v>
      </c>
      <c r="D17" s="4" t="s">
        <v>15</v>
      </c>
      <c r="E17" s="5">
        <v>30.893951799668301</v>
      </c>
      <c r="F17" s="5">
        <v>49.4093497</v>
      </c>
      <c r="G17" s="6">
        <v>54004</v>
      </c>
      <c r="H17" s="6" t="s">
        <v>63</v>
      </c>
      <c r="I17" s="12" t="s">
        <v>108</v>
      </c>
      <c r="J17" s="6" t="s">
        <v>61</v>
      </c>
      <c r="K17" s="6" t="s">
        <v>63</v>
      </c>
      <c r="L17" s="6" t="s">
        <v>63</v>
      </c>
      <c r="M17" s="6" t="s">
        <v>62</v>
      </c>
      <c r="N17" s="6" t="str">
        <f t="shared" si="0"/>
        <v>No</v>
      </c>
      <c r="O17" s="6" t="str">
        <f t="shared" si="1"/>
        <v>No</v>
      </c>
      <c r="P17" s="6" t="str">
        <f t="shared" si="2"/>
        <v>No</v>
      </c>
      <c r="Q17" s="6" t="str">
        <f t="shared" si="3"/>
        <v>Yes</v>
      </c>
      <c r="R17" s="6" t="str">
        <f t="shared" si="4"/>
        <v>No</v>
      </c>
      <c r="S17" s="6" t="str">
        <f t="shared" si="5"/>
        <v>No</v>
      </c>
      <c r="T17" s="6" t="str">
        <f t="shared" si="6"/>
        <v>No</v>
      </c>
      <c r="U17" s="7">
        <v>989</v>
      </c>
      <c r="V17" s="8">
        <f t="shared" si="7"/>
        <v>18.313458262350938</v>
      </c>
      <c r="W17" s="7">
        <f t="shared" si="8"/>
        <v>32029</v>
      </c>
      <c r="X17" s="8">
        <f t="shared" si="9"/>
        <v>59.308569735575148</v>
      </c>
      <c r="Y17" s="7">
        <v>26522</v>
      </c>
      <c r="Z17" s="8">
        <f t="shared" si="10"/>
        <v>49.111176949855569</v>
      </c>
      <c r="AA17" s="7">
        <v>5507</v>
      </c>
      <c r="AB17" s="8">
        <f t="shared" si="11"/>
        <v>10.197392785719577</v>
      </c>
      <c r="AC17" s="7">
        <v>31521</v>
      </c>
      <c r="AD17" s="8">
        <f t="shared" si="12"/>
        <v>58.367898674172281</v>
      </c>
      <c r="AE17" s="7">
        <v>163</v>
      </c>
      <c r="AF17" s="8">
        <f t="shared" si="13"/>
        <v>3.0182949411154727</v>
      </c>
      <c r="AG17" s="7">
        <v>1</v>
      </c>
      <c r="AH17" s="7">
        <v>44</v>
      </c>
      <c r="AI17" s="8">
        <f t="shared" si="14"/>
        <v>0.81475446263239759</v>
      </c>
      <c r="AJ17" s="7">
        <v>32</v>
      </c>
      <c r="AK17" s="8">
        <f t="shared" si="15"/>
        <v>0.59254870009628913</v>
      </c>
      <c r="AL17" s="7">
        <f t="shared" si="16"/>
        <v>12</v>
      </c>
      <c r="AM17" s="11">
        <f t="shared" si="17"/>
        <v>72.727272727272734</v>
      </c>
      <c r="AN17" s="10">
        <v>29</v>
      </c>
      <c r="AO17" s="8">
        <f t="shared" si="18"/>
        <v>5.3699725946226202</v>
      </c>
      <c r="AP17" s="4">
        <v>3</v>
      </c>
      <c r="AQ17" s="8">
        <f t="shared" si="19"/>
        <v>5.5551440634027109</v>
      </c>
      <c r="AR17" s="4">
        <v>6</v>
      </c>
      <c r="AS17" s="8">
        <f t="shared" si="20"/>
        <v>1.1110288126805421</v>
      </c>
      <c r="AT17" s="4">
        <v>1</v>
      </c>
      <c r="AU17" s="8">
        <f t="shared" si="21"/>
        <v>1.8517146878009036</v>
      </c>
    </row>
    <row r="18" spans="1:47" x14ac:dyDescent="0.35">
      <c r="A18" s="4" t="s">
        <v>116</v>
      </c>
      <c r="B18" s="4" t="s">
        <v>117</v>
      </c>
      <c r="C18" s="4" t="s">
        <v>41</v>
      </c>
      <c r="D18" s="4" t="s">
        <v>16</v>
      </c>
      <c r="E18" s="5">
        <v>31.2780253996436</v>
      </c>
      <c r="F18" s="5">
        <v>49.602015199999897</v>
      </c>
      <c r="G18" s="6">
        <v>113776</v>
      </c>
      <c r="H18" s="6" t="s">
        <v>62</v>
      </c>
      <c r="I18" s="12" t="s">
        <v>100</v>
      </c>
      <c r="J18" s="6" t="s">
        <v>59</v>
      </c>
      <c r="K18" s="6" t="s">
        <v>63</v>
      </c>
      <c r="L18" s="6" t="s">
        <v>63</v>
      </c>
      <c r="M18" s="6" t="s">
        <v>63</v>
      </c>
      <c r="N18" s="6" t="str">
        <f t="shared" si="0"/>
        <v>No</v>
      </c>
      <c r="O18" s="6" t="str">
        <f t="shared" si="1"/>
        <v>No</v>
      </c>
      <c r="P18" s="6" t="str">
        <f t="shared" si="2"/>
        <v>No</v>
      </c>
      <c r="Q18" s="6" t="str">
        <f t="shared" si="3"/>
        <v>No</v>
      </c>
      <c r="R18" s="6" t="str">
        <f t="shared" si="4"/>
        <v>No</v>
      </c>
      <c r="S18" s="6" t="str">
        <f t="shared" si="5"/>
        <v>No</v>
      </c>
      <c r="T18" s="6" t="str">
        <f t="shared" si="6"/>
        <v>Yes</v>
      </c>
      <c r="U18" s="7">
        <v>1917</v>
      </c>
      <c r="V18" s="8">
        <f t="shared" si="7"/>
        <v>16.848896076501198</v>
      </c>
      <c r="W18" s="7">
        <f t="shared" si="8"/>
        <v>49537</v>
      </c>
      <c r="X18" s="8">
        <f t="shared" si="9"/>
        <v>43.539059204050062</v>
      </c>
      <c r="Y18" s="7">
        <v>38312</v>
      </c>
      <c r="Z18" s="8">
        <f t="shared" si="10"/>
        <v>33.673182393474896</v>
      </c>
      <c r="AA18" s="7">
        <v>11225</v>
      </c>
      <c r="AB18" s="8">
        <f t="shared" si="11"/>
        <v>9.8658768105751644</v>
      </c>
      <c r="AC18" s="7">
        <v>57800</v>
      </c>
      <c r="AD18" s="8">
        <f t="shared" si="12"/>
        <v>50.801575024609761</v>
      </c>
      <c r="AE18" s="7">
        <v>604</v>
      </c>
      <c r="AF18" s="8">
        <f t="shared" si="13"/>
        <v>5.3086766980734073</v>
      </c>
      <c r="AG18" s="7">
        <v>2</v>
      </c>
      <c r="AH18" s="7">
        <v>211</v>
      </c>
      <c r="AI18" s="8">
        <f t="shared" si="14"/>
        <v>1.8545211643931936</v>
      </c>
      <c r="AJ18" s="7">
        <v>163</v>
      </c>
      <c r="AK18" s="8">
        <f t="shared" si="15"/>
        <v>1.4326395724933203</v>
      </c>
      <c r="AL18" s="7">
        <f t="shared" si="16"/>
        <v>48</v>
      </c>
      <c r="AM18" s="11">
        <f t="shared" si="17"/>
        <v>77.251184834123222</v>
      </c>
      <c r="AN18" s="10">
        <v>60</v>
      </c>
      <c r="AO18" s="8">
        <f t="shared" si="18"/>
        <v>5.2735198987484182</v>
      </c>
      <c r="AP18" s="4">
        <v>7</v>
      </c>
      <c r="AQ18" s="8">
        <f t="shared" si="19"/>
        <v>6.1524398818731543</v>
      </c>
      <c r="AR18" s="4">
        <v>15</v>
      </c>
      <c r="AS18" s="8">
        <f t="shared" si="20"/>
        <v>1.3183799746871045</v>
      </c>
      <c r="AT18" s="4">
        <v>8</v>
      </c>
      <c r="AU18" s="8">
        <f t="shared" si="21"/>
        <v>7.0313598649978903</v>
      </c>
    </row>
    <row r="19" spans="1:47" x14ac:dyDescent="0.35">
      <c r="A19" s="4" t="s">
        <v>116</v>
      </c>
      <c r="B19" s="4" t="s">
        <v>117</v>
      </c>
      <c r="C19" s="4" t="s">
        <v>49</v>
      </c>
      <c r="D19" s="4" t="s">
        <v>17</v>
      </c>
      <c r="E19" s="5">
        <v>30.631526430935502</v>
      </c>
      <c r="F19" s="5">
        <v>48.630360673764301</v>
      </c>
      <c r="G19" s="6">
        <v>138480</v>
      </c>
      <c r="H19" s="6" t="s">
        <v>62</v>
      </c>
      <c r="I19" s="12" t="s">
        <v>100</v>
      </c>
      <c r="J19" s="6" t="s">
        <v>59</v>
      </c>
      <c r="K19" s="6" t="s">
        <v>63</v>
      </c>
      <c r="L19" s="6" t="s">
        <v>62</v>
      </c>
      <c r="M19" s="6" t="s">
        <v>63</v>
      </c>
      <c r="N19" s="6" t="str">
        <f t="shared" si="0"/>
        <v>No</v>
      </c>
      <c r="O19" s="6" t="str">
        <f t="shared" si="1"/>
        <v>No</v>
      </c>
      <c r="P19" s="6" t="str">
        <f t="shared" si="2"/>
        <v>No</v>
      </c>
      <c r="Q19" s="6" t="str">
        <f t="shared" si="3"/>
        <v>No</v>
      </c>
      <c r="R19" s="6" t="str">
        <f t="shared" si="4"/>
        <v>No</v>
      </c>
      <c r="S19" s="6" t="str">
        <f t="shared" si="5"/>
        <v>Yes</v>
      </c>
      <c r="T19" s="6" t="str">
        <f t="shared" si="6"/>
        <v>No</v>
      </c>
      <c r="U19" s="7">
        <v>3084</v>
      </c>
      <c r="V19" s="8">
        <f t="shared" si="7"/>
        <v>22.270363951473136</v>
      </c>
      <c r="W19" s="7">
        <f t="shared" si="8"/>
        <v>74436</v>
      </c>
      <c r="X19" s="8">
        <f t="shared" si="9"/>
        <v>53.752166377816287</v>
      </c>
      <c r="Y19" s="7">
        <v>68061</v>
      </c>
      <c r="Z19" s="8">
        <f t="shared" si="10"/>
        <v>49.148613518197578</v>
      </c>
      <c r="AA19" s="7">
        <v>6375</v>
      </c>
      <c r="AB19" s="8">
        <f t="shared" si="11"/>
        <v>4.6035528596187172</v>
      </c>
      <c r="AC19" s="7">
        <v>108884</v>
      </c>
      <c r="AD19" s="8">
        <f t="shared" si="12"/>
        <v>78.627960716348937</v>
      </c>
      <c r="AE19" s="7">
        <v>585</v>
      </c>
      <c r="AF19" s="8">
        <f t="shared" si="13"/>
        <v>4.2244367417677644</v>
      </c>
      <c r="AG19" s="7">
        <v>1</v>
      </c>
      <c r="AH19" s="7">
        <v>125</v>
      </c>
      <c r="AI19" s="8">
        <f t="shared" si="14"/>
        <v>0.9026574234546505</v>
      </c>
      <c r="AJ19" s="7">
        <v>157</v>
      </c>
      <c r="AK19" s="8">
        <f t="shared" si="15"/>
        <v>1.1337377238590409</v>
      </c>
      <c r="AL19" s="7">
        <f t="shared" si="16"/>
        <v>-32</v>
      </c>
      <c r="AM19" s="11">
        <f t="shared" si="17"/>
        <v>125.6</v>
      </c>
      <c r="AN19" s="10">
        <v>94</v>
      </c>
      <c r="AO19" s="8">
        <f t="shared" si="18"/>
        <v>6.7879838243789719</v>
      </c>
      <c r="AP19" s="4">
        <v>4</v>
      </c>
      <c r="AQ19" s="8">
        <f t="shared" si="19"/>
        <v>2.8885037550548818</v>
      </c>
      <c r="AR19" s="4">
        <v>10</v>
      </c>
      <c r="AS19" s="8">
        <f t="shared" si="20"/>
        <v>0.72212593876372033</v>
      </c>
      <c r="AT19" s="4">
        <v>7</v>
      </c>
      <c r="AU19" s="8">
        <f t="shared" si="21"/>
        <v>5.0548815713460424</v>
      </c>
    </row>
    <row r="20" spans="1:47" x14ac:dyDescent="0.35">
      <c r="A20" s="4" t="s">
        <v>116</v>
      </c>
      <c r="B20" s="4" t="s">
        <v>117</v>
      </c>
      <c r="C20" s="4" t="s">
        <v>50</v>
      </c>
      <c r="D20" s="4" t="s">
        <v>18</v>
      </c>
      <c r="E20" s="5">
        <v>32.200368699601697</v>
      </c>
      <c r="F20" s="5">
        <v>48.248983899999899</v>
      </c>
      <c r="G20" s="6">
        <v>136389</v>
      </c>
      <c r="H20" s="6" t="s">
        <v>62</v>
      </c>
      <c r="I20" s="12" t="s">
        <v>100</v>
      </c>
      <c r="J20" s="6" t="s">
        <v>59</v>
      </c>
      <c r="K20" s="6" t="s">
        <v>63</v>
      </c>
      <c r="L20" s="6" t="s">
        <v>63</v>
      </c>
      <c r="M20" s="6" t="s">
        <v>62</v>
      </c>
      <c r="N20" s="6" t="str">
        <f t="shared" si="0"/>
        <v>No</v>
      </c>
      <c r="O20" s="6" t="str">
        <f t="shared" si="1"/>
        <v>No</v>
      </c>
      <c r="P20" s="6" t="str">
        <f t="shared" si="2"/>
        <v>No</v>
      </c>
      <c r="Q20" s="6" t="str">
        <f t="shared" si="3"/>
        <v>Yes</v>
      </c>
      <c r="R20" s="6" t="str">
        <f t="shared" si="4"/>
        <v>No</v>
      </c>
      <c r="S20" s="6" t="str">
        <f t="shared" si="5"/>
        <v>No</v>
      </c>
      <c r="T20" s="6" t="str">
        <f t="shared" si="6"/>
        <v>No</v>
      </c>
      <c r="U20" s="7">
        <v>5417</v>
      </c>
      <c r="V20" s="8">
        <f t="shared" si="7"/>
        <v>39.71727925272566</v>
      </c>
      <c r="W20" s="7">
        <f t="shared" si="8"/>
        <v>137390</v>
      </c>
      <c r="X20" s="8">
        <f t="shared" si="9"/>
        <v>100.73393015565773</v>
      </c>
      <c r="Y20" s="7">
        <v>108284</v>
      </c>
      <c r="Z20" s="8">
        <f t="shared" si="10"/>
        <v>79.393499475764173</v>
      </c>
      <c r="AA20" s="7">
        <v>29106</v>
      </c>
      <c r="AB20" s="8">
        <f t="shared" si="11"/>
        <v>21.34043067989354</v>
      </c>
      <c r="AC20" s="7">
        <v>131770</v>
      </c>
      <c r="AD20" s="8">
        <f t="shared" si="12"/>
        <v>96.613363247769243</v>
      </c>
      <c r="AE20" s="7">
        <v>729</v>
      </c>
      <c r="AF20" s="8">
        <f t="shared" si="13"/>
        <v>5.3450058289158209</v>
      </c>
      <c r="AG20" s="7">
        <v>1</v>
      </c>
      <c r="AH20" s="7">
        <v>233</v>
      </c>
      <c r="AI20" s="8">
        <f t="shared" si="14"/>
        <v>1.7083489137687056</v>
      </c>
      <c r="AJ20" s="7">
        <v>152</v>
      </c>
      <c r="AK20" s="8">
        <f t="shared" si="15"/>
        <v>1.1144593772225033</v>
      </c>
      <c r="AL20" s="7">
        <f t="shared" si="16"/>
        <v>81</v>
      </c>
      <c r="AM20" s="11">
        <f t="shared" si="17"/>
        <v>65.236051502145926</v>
      </c>
      <c r="AN20" s="10">
        <v>111</v>
      </c>
      <c r="AO20" s="8">
        <f t="shared" si="18"/>
        <v>8.13848624155907</v>
      </c>
      <c r="AP20" s="4">
        <v>4</v>
      </c>
      <c r="AQ20" s="8">
        <f t="shared" si="19"/>
        <v>2.9327878347960614</v>
      </c>
      <c r="AR20" s="4">
        <v>18</v>
      </c>
      <c r="AS20" s="8">
        <f t="shared" si="20"/>
        <v>1.3197545256582275</v>
      </c>
      <c r="AT20" s="4">
        <v>8</v>
      </c>
      <c r="AU20" s="8">
        <f t="shared" si="21"/>
        <v>5.8655756695921228</v>
      </c>
    </row>
    <row r="21" spans="1:47" x14ac:dyDescent="0.35">
      <c r="A21" s="4" t="s">
        <v>116</v>
      </c>
      <c r="B21" s="4" t="s">
        <v>117</v>
      </c>
      <c r="C21" s="4" t="s">
        <v>51</v>
      </c>
      <c r="D21" s="4" t="s">
        <v>19</v>
      </c>
      <c r="E21" s="5">
        <v>32.054787399606496</v>
      </c>
      <c r="F21" s="5">
        <v>48.845666600000001</v>
      </c>
      <c r="G21" s="6">
        <v>192028</v>
      </c>
      <c r="H21" s="6" t="s">
        <v>63</v>
      </c>
      <c r="I21" s="12" t="s">
        <v>109</v>
      </c>
      <c r="J21" s="6"/>
      <c r="K21" s="6" t="s">
        <v>62</v>
      </c>
      <c r="L21" s="6" t="s">
        <v>62</v>
      </c>
      <c r="M21" s="6" t="s">
        <v>63</v>
      </c>
      <c r="N21" s="6" t="str">
        <f t="shared" si="0"/>
        <v>No</v>
      </c>
      <c r="O21" s="6" t="str">
        <f t="shared" si="1"/>
        <v>No</v>
      </c>
      <c r="P21" s="6" t="str">
        <f t="shared" si="2"/>
        <v>Yes</v>
      </c>
      <c r="Q21" s="6" t="str">
        <f t="shared" si="3"/>
        <v>No</v>
      </c>
      <c r="R21" s="6" t="str">
        <f t="shared" si="4"/>
        <v>Yes</v>
      </c>
      <c r="S21" s="6" t="str">
        <f t="shared" si="5"/>
        <v>Yes</v>
      </c>
      <c r="T21" s="6" t="str">
        <f t="shared" si="6"/>
        <v>No</v>
      </c>
      <c r="U21" s="7">
        <v>5088</v>
      </c>
      <c r="V21" s="8">
        <f t="shared" si="7"/>
        <v>26.496135980169559</v>
      </c>
      <c r="W21" s="7">
        <f t="shared" si="8"/>
        <v>140713</v>
      </c>
      <c r="X21" s="8">
        <f t="shared" si="9"/>
        <v>73.277334555377337</v>
      </c>
      <c r="Y21" s="7">
        <v>105641</v>
      </c>
      <c r="Z21" s="8">
        <f t="shared" si="10"/>
        <v>55.013331389172414</v>
      </c>
      <c r="AA21" s="7">
        <v>35072</v>
      </c>
      <c r="AB21" s="8">
        <f t="shared" si="11"/>
        <v>18.26400316620493</v>
      </c>
      <c r="AC21" s="7">
        <v>93516</v>
      </c>
      <c r="AD21" s="8">
        <f t="shared" si="12"/>
        <v>48.6991480409107</v>
      </c>
      <c r="AE21" s="7">
        <v>863</v>
      </c>
      <c r="AF21" s="8">
        <f t="shared" si="13"/>
        <v>4.494136271793697</v>
      </c>
      <c r="AG21" s="7">
        <v>3</v>
      </c>
      <c r="AH21" s="7">
        <v>316</v>
      </c>
      <c r="AI21" s="8">
        <f t="shared" si="14"/>
        <v>1.6455933509696503</v>
      </c>
      <c r="AJ21" s="7">
        <v>297</v>
      </c>
      <c r="AK21" s="8">
        <f t="shared" si="15"/>
        <v>1.5466494469556524</v>
      </c>
      <c r="AL21" s="7">
        <f t="shared" si="16"/>
        <v>19</v>
      </c>
      <c r="AM21" s="11">
        <f t="shared" si="17"/>
        <v>93.987341772151893</v>
      </c>
      <c r="AN21" s="10">
        <v>92</v>
      </c>
      <c r="AO21" s="8">
        <f t="shared" si="18"/>
        <v>4.7909679838356904</v>
      </c>
      <c r="AP21" s="4">
        <v>7</v>
      </c>
      <c r="AQ21" s="8">
        <f t="shared" si="19"/>
        <v>3.6453017268315038</v>
      </c>
      <c r="AR21" s="4">
        <v>26</v>
      </c>
      <c r="AS21" s="8">
        <f t="shared" si="20"/>
        <v>1.35396921282313</v>
      </c>
      <c r="AT21" s="4">
        <v>7</v>
      </c>
      <c r="AU21" s="8">
        <f t="shared" si="21"/>
        <v>3.6453017268315038</v>
      </c>
    </row>
    <row r="22" spans="1:47" x14ac:dyDescent="0.35">
      <c r="A22" s="4" t="s">
        <v>116</v>
      </c>
      <c r="B22" s="4" t="s">
        <v>117</v>
      </c>
      <c r="C22" s="4" t="s">
        <v>42</v>
      </c>
      <c r="D22" s="4" t="s">
        <v>20</v>
      </c>
      <c r="E22" s="5">
        <v>31.321864999641001</v>
      </c>
      <c r="F22" s="5">
        <v>48.686805499999998</v>
      </c>
      <c r="G22" s="6">
        <v>100000</v>
      </c>
      <c r="H22" s="6" t="s">
        <v>63</v>
      </c>
      <c r="I22" s="12" t="s">
        <v>110</v>
      </c>
      <c r="J22" s="6" t="s">
        <v>59</v>
      </c>
      <c r="K22" s="6" t="s">
        <v>62</v>
      </c>
      <c r="L22" s="6" t="s">
        <v>62</v>
      </c>
      <c r="M22" s="6" t="s">
        <v>63</v>
      </c>
      <c r="N22" s="6" t="str">
        <f t="shared" si="0"/>
        <v>No</v>
      </c>
      <c r="O22" s="6" t="str">
        <f t="shared" si="1"/>
        <v>No</v>
      </c>
      <c r="P22" s="6" t="str">
        <f t="shared" si="2"/>
        <v>Yes</v>
      </c>
      <c r="Q22" s="6" t="str">
        <f t="shared" si="3"/>
        <v>No</v>
      </c>
      <c r="R22" s="6" t="str">
        <f t="shared" si="4"/>
        <v>Yes</v>
      </c>
      <c r="S22" s="6" t="str">
        <f t="shared" si="5"/>
        <v>Yes</v>
      </c>
      <c r="T22" s="6" t="str">
        <f t="shared" si="6"/>
        <v>No</v>
      </c>
      <c r="U22" s="7">
        <v>0</v>
      </c>
      <c r="V22" s="8">
        <f t="shared" si="7"/>
        <v>0</v>
      </c>
      <c r="W22" s="7">
        <f t="shared" si="8"/>
        <v>0</v>
      </c>
      <c r="X22" s="8">
        <f t="shared" si="9"/>
        <v>0</v>
      </c>
      <c r="Y22" s="7">
        <v>0</v>
      </c>
      <c r="Z22" s="8">
        <f t="shared" si="10"/>
        <v>0</v>
      </c>
      <c r="AA22" s="7">
        <v>0</v>
      </c>
      <c r="AB22" s="8">
        <f t="shared" si="11"/>
        <v>0</v>
      </c>
      <c r="AC22" s="7">
        <v>54145</v>
      </c>
      <c r="AD22" s="8">
        <f t="shared" si="12"/>
        <v>54.144999999999996</v>
      </c>
      <c r="AE22" s="7">
        <v>535</v>
      </c>
      <c r="AF22" s="8">
        <f t="shared" si="13"/>
        <v>5.35</v>
      </c>
      <c r="AG22" s="7">
        <v>1</v>
      </c>
      <c r="AH22" s="7">
        <v>293</v>
      </c>
      <c r="AI22" s="8">
        <f t="shared" si="14"/>
        <v>2.9299999999999997</v>
      </c>
      <c r="AJ22" s="7">
        <v>220</v>
      </c>
      <c r="AK22" s="8">
        <f t="shared" si="15"/>
        <v>2.2000000000000002</v>
      </c>
      <c r="AL22" s="7">
        <f t="shared" si="16"/>
        <v>73</v>
      </c>
      <c r="AM22" s="11">
        <f t="shared" si="17"/>
        <v>75.085324232081902</v>
      </c>
      <c r="AN22" s="10">
        <v>47</v>
      </c>
      <c r="AO22" s="8">
        <f t="shared" si="18"/>
        <v>4.7</v>
      </c>
      <c r="AP22" s="4">
        <v>4</v>
      </c>
      <c r="AQ22" s="8">
        <f t="shared" si="19"/>
        <v>4</v>
      </c>
      <c r="AR22" s="4">
        <v>10</v>
      </c>
      <c r="AS22" s="8">
        <f t="shared" si="20"/>
        <v>1</v>
      </c>
      <c r="AT22" s="4">
        <v>3</v>
      </c>
      <c r="AU22" s="8">
        <f t="shared" si="21"/>
        <v>3</v>
      </c>
    </row>
    <row r="23" spans="1:47" x14ac:dyDescent="0.35">
      <c r="A23" s="4" t="s">
        <v>116</v>
      </c>
      <c r="B23" s="4" t="s">
        <v>117</v>
      </c>
      <c r="C23" s="4" t="s">
        <v>126</v>
      </c>
      <c r="D23" s="4" t="s">
        <v>21</v>
      </c>
      <c r="E23" s="5">
        <v>32.025605168413598</v>
      </c>
      <c r="F23" s="5">
        <v>48.243064865851402</v>
      </c>
      <c r="G23" s="6">
        <v>69331</v>
      </c>
      <c r="H23" s="6" t="s">
        <v>62</v>
      </c>
      <c r="I23" s="12" t="s">
        <v>100</v>
      </c>
      <c r="J23" s="6" t="s">
        <v>59</v>
      </c>
      <c r="K23" s="6" t="s">
        <v>63</v>
      </c>
      <c r="L23" s="6" t="s">
        <v>62</v>
      </c>
      <c r="M23" s="6" t="s">
        <v>62</v>
      </c>
      <c r="N23" s="6" t="str">
        <f t="shared" si="0"/>
        <v>Yes</v>
      </c>
      <c r="O23" s="6" t="str">
        <f t="shared" si="1"/>
        <v>No</v>
      </c>
      <c r="P23" s="6" t="str">
        <f t="shared" si="2"/>
        <v>No</v>
      </c>
      <c r="Q23" s="6" t="str">
        <f t="shared" si="3"/>
        <v>Yes</v>
      </c>
      <c r="R23" s="6" t="str">
        <f t="shared" si="4"/>
        <v>No</v>
      </c>
      <c r="S23" s="6" t="str">
        <f t="shared" si="5"/>
        <v>Yes</v>
      </c>
      <c r="T23" s="6" t="str">
        <f t="shared" si="6"/>
        <v>No</v>
      </c>
      <c r="U23" s="7">
        <v>0</v>
      </c>
      <c r="V23" s="8">
        <f t="shared" si="7"/>
        <v>0</v>
      </c>
      <c r="W23" s="7">
        <f t="shared" si="8"/>
        <v>0</v>
      </c>
      <c r="X23" s="8">
        <f t="shared" si="9"/>
        <v>0</v>
      </c>
      <c r="Y23" s="7">
        <v>0</v>
      </c>
      <c r="Z23" s="8">
        <f t="shared" si="10"/>
        <v>0</v>
      </c>
      <c r="AA23" s="7">
        <v>0</v>
      </c>
      <c r="AB23" s="8">
        <f t="shared" si="11"/>
        <v>0</v>
      </c>
      <c r="AC23" s="7">
        <v>0</v>
      </c>
      <c r="AD23" s="8">
        <f t="shared" si="12"/>
        <v>0</v>
      </c>
      <c r="AE23" s="7">
        <v>0</v>
      </c>
      <c r="AF23" s="8">
        <f t="shared" si="13"/>
        <v>0</v>
      </c>
      <c r="AG23" s="7">
        <v>0</v>
      </c>
      <c r="AH23" s="7">
        <v>0</v>
      </c>
      <c r="AI23" s="8">
        <f t="shared" si="14"/>
        <v>0</v>
      </c>
      <c r="AJ23" s="7">
        <v>0</v>
      </c>
      <c r="AK23" s="8">
        <f t="shared" si="15"/>
        <v>0</v>
      </c>
      <c r="AL23" s="7">
        <f t="shared" si="16"/>
        <v>0</v>
      </c>
      <c r="AM23" s="11">
        <f t="shared" si="17"/>
        <v>0</v>
      </c>
      <c r="AN23" s="10">
        <v>0</v>
      </c>
      <c r="AO23" s="8">
        <f t="shared" si="18"/>
        <v>0</v>
      </c>
      <c r="AP23" s="4">
        <v>0</v>
      </c>
      <c r="AQ23" s="8">
        <f t="shared" si="19"/>
        <v>0</v>
      </c>
      <c r="AR23" s="4">
        <v>0</v>
      </c>
      <c r="AS23" s="8">
        <f t="shared" si="20"/>
        <v>0</v>
      </c>
      <c r="AT23" s="4">
        <v>0</v>
      </c>
      <c r="AU23" s="8">
        <f t="shared" si="21"/>
        <v>0</v>
      </c>
    </row>
    <row r="24" spans="1:47" x14ac:dyDescent="0.35">
      <c r="A24" s="4" t="s">
        <v>116</v>
      </c>
      <c r="B24" s="4" t="s">
        <v>117</v>
      </c>
      <c r="C24" s="4" t="s">
        <v>52</v>
      </c>
      <c r="D24" s="4" t="s">
        <v>22</v>
      </c>
      <c r="E24" s="5">
        <v>32.2449182996003</v>
      </c>
      <c r="F24" s="5">
        <v>48.812603599999903</v>
      </c>
      <c r="G24" s="6">
        <v>65468</v>
      </c>
      <c r="H24" s="6" t="s">
        <v>63</v>
      </c>
      <c r="I24" s="12" t="s">
        <v>111</v>
      </c>
      <c r="J24" s="6" t="s">
        <v>59</v>
      </c>
      <c r="K24" s="6" t="s">
        <v>62</v>
      </c>
      <c r="L24" s="6" t="s">
        <v>63</v>
      </c>
      <c r="M24" s="6" t="s">
        <v>63</v>
      </c>
      <c r="N24" s="6" t="str">
        <f t="shared" si="0"/>
        <v>No</v>
      </c>
      <c r="O24" s="6" t="str">
        <f t="shared" si="1"/>
        <v>No</v>
      </c>
      <c r="P24" s="6" t="str">
        <f t="shared" si="2"/>
        <v>No</v>
      </c>
      <c r="Q24" s="6" t="str">
        <f t="shared" si="3"/>
        <v>No</v>
      </c>
      <c r="R24" s="6" t="str">
        <f t="shared" si="4"/>
        <v>Yes</v>
      </c>
      <c r="S24" s="6" t="str">
        <f t="shared" si="5"/>
        <v>No</v>
      </c>
      <c r="T24" s="6" t="str">
        <f t="shared" si="6"/>
        <v>No</v>
      </c>
      <c r="U24" s="7">
        <v>1534</v>
      </c>
      <c r="V24" s="8">
        <f t="shared" si="7"/>
        <v>23.431294678316124</v>
      </c>
      <c r="W24" s="7">
        <f t="shared" si="8"/>
        <v>30180</v>
      </c>
      <c r="X24" s="8">
        <f t="shared" si="9"/>
        <v>46.098857457078267</v>
      </c>
      <c r="Y24" s="7">
        <v>23678</v>
      </c>
      <c r="Z24" s="8">
        <f t="shared" si="10"/>
        <v>36.167287835278309</v>
      </c>
      <c r="AA24" s="7">
        <v>6502</v>
      </c>
      <c r="AB24" s="8">
        <f t="shared" si="11"/>
        <v>9.9315696217999623</v>
      </c>
      <c r="AC24" s="7">
        <v>51875</v>
      </c>
      <c r="AD24" s="8">
        <f t="shared" si="12"/>
        <v>79.23718457872549</v>
      </c>
      <c r="AE24" s="7">
        <v>266</v>
      </c>
      <c r="AF24" s="8">
        <f t="shared" si="13"/>
        <v>4.0630537056271772</v>
      </c>
      <c r="AG24" s="7">
        <v>1</v>
      </c>
      <c r="AH24" s="7">
        <v>32</v>
      </c>
      <c r="AI24" s="8">
        <f t="shared" si="14"/>
        <v>0.48878841571454751</v>
      </c>
      <c r="AJ24" s="7">
        <v>32</v>
      </c>
      <c r="AK24" s="8">
        <f t="shared" si="15"/>
        <v>0.48878841571454751</v>
      </c>
      <c r="AL24" s="7">
        <f t="shared" si="16"/>
        <v>0</v>
      </c>
      <c r="AM24" s="11">
        <f t="shared" si="17"/>
        <v>100</v>
      </c>
      <c r="AN24" s="10">
        <v>31</v>
      </c>
      <c r="AO24" s="8">
        <f t="shared" si="18"/>
        <v>4.7351377772346792</v>
      </c>
      <c r="AP24" s="4">
        <v>3</v>
      </c>
      <c r="AQ24" s="8">
        <f t="shared" si="19"/>
        <v>4.5823913973238835</v>
      </c>
      <c r="AR24" s="4">
        <v>9</v>
      </c>
      <c r="AS24" s="8">
        <f t="shared" si="20"/>
        <v>1.3747174191971652</v>
      </c>
      <c r="AT24" s="4">
        <v>4</v>
      </c>
      <c r="AU24" s="8">
        <f t="shared" si="21"/>
        <v>6.1098551964318437</v>
      </c>
    </row>
    <row r="25" spans="1:47" x14ac:dyDescent="0.35">
      <c r="A25" s="4" t="s">
        <v>116</v>
      </c>
      <c r="B25" s="4" t="s">
        <v>117</v>
      </c>
      <c r="C25" s="4" t="s">
        <v>43</v>
      </c>
      <c r="D25" s="4" t="s">
        <v>23</v>
      </c>
      <c r="E25" s="5">
        <v>32.429031142893002</v>
      </c>
      <c r="F25" s="5">
        <v>49.175448534799997</v>
      </c>
      <c r="G25" s="6">
        <v>70963</v>
      </c>
      <c r="H25" s="6" t="s">
        <v>62</v>
      </c>
      <c r="I25" s="12" t="s">
        <v>100</v>
      </c>
      <c r="J25" s="6"/>
      <c r="K25" s="6" t="s">
        <v>62</v>
      </c>
      <c r="L25" s="6" t="s">
        <v>63</v>
      </c>
      <c r="M25" s="6" t="s">
        <v>62</v>
      </c>
      <c r="N25" s="6" t="str">
        <f t="shared" si="0"/>
        <v>No</v>
      </c>
      <c r="O25" s="6" t="str">
        <f t="shared" si="1"/>
        <v>Yes</v>
      </c>
      <c r="P25" s="6" t="str">
        <f t="shared" si="2"/>
        <v>No</v>
      </c>
      <c r="Q25" s="6" t="str">
        <f t="shared" si="3"/>
        <v>Yes</v>
      </c>
      <c r="R25" s="6" t="str">
        <f t="shared" si="4"/>
        <v>Yes</v>
      </c>
      <c r="S25" s="6" t="str">
        <f t="shared" si="5"/>
        <v>No</v>
      </c>
      <c r="T25" s="6" t="str">
        <f t="shared" si="6"/>
        <v>No</v>
      </c>
      <c r="U25" s="7">
        <v>337</v>
      </c>
      <c r="V25" s="8">
        <f t="shared" si="7"/>
        <v>4.7489536800868057</v>
      </c>
      <c r="W25" s="7">
        <f t="shared" si="8"/>
        <v>11036</v>
      </c>
      <c r="X25" s="8">
        <f t="shared" si="9"/>
        <v>15.551766413483085</v>
      </c>
      <c r="Y25" s="7">
        <v>9218</v>
      </c>
      <c r="Z25" s="8">
        <f t="shared" si="10"/>
        <v>12.989867959359103</v>
      </c>
      <c r="AA25" s="7">
        <v>1818</v>
      </c>
      <c r="AB25" s="8">
        <f t="shared" si="11"/>
        <v>2.56189845412398</v>
      </c>
      <c r="AC25" s="7">
        <v>30446</v>
      </c>
      <c r="AD25" s="8">
        <f t="shared" si="12"/>
        <v>42.904048588701151</v>
      </c>
      <c r="AE25" s="7">
        <v>193</v>
      </c>
      <c r="AF25" s="8">
        <f t="shared" si="13"/>
        <v>2.7197271817707818</v>
      </c>
      <c r="AG25" s="7">
        <v>1</v>
      </c>
      <c r="AH25" s="7">
        <v>32</v>
      </c>
      <c r="AI25" s="8">
        <f t="shared" si="14"/>
        <v>0.45093922184800533</v>
      </c>
      <c r="AJ25" s="7">
        <v>30</v>
      </c>
      <c r="AK25" s="8">
        <f t="shared" si="15"/>
        <v>0.42275552048250492</v>
      </c>
      <c r="AL25" s="7">
        <f t="shared" si="16"/>
        <v>2</v>
      </c>
      <c r="AM25" s="11">
        <f t="shared" si="17"/>
        <v>93.75</v>
      </c>
      <c r="AN25" s="10">
        <v>34</v>
      </c>
      <c r="AO25" s="8">
        <f t="shared" si="18"/>
        <v>4.7912292321350565</v>
      </c>
      <c r="AP25" s="4">
        <v>3</v>
      </c>
      <c r="AQ25" s="8">
        <f t="shared" si="19"/>
        <v>4.2275552048250491</v>
      </c>
      <c r="AR25" s="4">
        <v>4</v>
      </c>
      <c r="AS25" s="8">
        <f t="shared" si="20"/>
        <v>0.56367402731000671</v>
      </c>
      <c r="AT25" s="4">
        <v>5</v>
      </c>
      <c r="AU25" s="8">
        <f t="shared" si="21"/>
        <v>7.0459253413750824</v>
      </c>
    </row>
    <row r="26" spans="1:47" x14ac:dyDescent="0.35">
      <c r="A26" s="4" t="s">
        <v>116</v>
      </c>
      <c r="B26" s="4" t="s">
        <v>117</v>
      </c>
      <c r="C26" s="4" t="s">
        <v>53</v>
      </c>
      <c r="D26" s="4" t="s">
        <v>24</v>
      </c>
      <c r="E26" s="5">
        <v>32.027615042643198</v>
      </c>
      <c r="F26" s="5">
        <v>49.399296668340902</v>
      </c>
      <c r="G26" s="6">
        <v>113419</v>
      </c>
      <c r="H26" s="6" t="s">
        <v>63</v>
      </c>
      <c r="I26" s="12" t="s">
        <v>112</v>
      </c>
      <c r="J26" s="6"/>
      <c r="K26" s="6" t="s">
        <v>62</v>
      </c>
      <c r="L26" s="6" t="s">
        <v>63</v>
      </c>
      <c r="M26" s="6" t="s">
        <v>62</v>
      </c>
      <c r="N26" s="6" t="str">
        <f t="shared" si="0"/>
        <v>No</v>
      </c>
      <c r="O26" s="6" t="str">
        <f t="shared" si="1"/>
        <v>Yes</v>
      </c>
      <c r="P26" s="6" t="str">
        <f t="shared" si="2"/>
        <v>No</v>
      </c>
      <c r="Q26" s="6" t="str">
        <f t="shared" si="3"/>
        <v>Yes</v>
      </c>
      <c r="R26" s="6" t="str">
        <f t="shared" si="4"/>
        <v>Yes</v>
      </c>
      <c r="S26" s="6" t="str">
        <f t="shared" si="5"/>
        <v>No</v>
      </c>
      <c r="T26" s="6" t="str">
        <f t="shared" si="6"/>
        <v>No</v>
      </c>
      <c r="U26" s="7">
        <v>2039</v>
      </c>
      <c r="V26" s="8">
        <f t="shared" si="7"/>
        <v>17.977587529426287</v>
      </c>
      <c r="W26" s="7">
        <f t="shared" si="8"/>
        <v>83565</v>
      </c>
      <c r="X26" s="8">
        <f t="shared" si="9"/>
        <v>73.678131529990566</v>
      </c>
      <c r="Y26" s="7">
        <v>62576</v>
      </c>
      <c r="Z26" s="8">
        <f t="shared" si="10"/>
        <v>55.172413793103445</v>
      </c>
      <c r="AA26" s="7">
        <v>20989</v>
      </c>
      <c r="AB26" s="8">
        <f t="shared" si="11"/>
        <v>18.505717736887117</v>
      </c>
      <c r="AC26" s="7">
        <v>37667</v>
      </c>
      <c r="AD26" s="8">
        <f t="shared" si="12"/>
        <v>33.210485015738108</v>
      </c>
      <c r="AE26" s="7">
        <v>571</v>
      </c>
      <c r="AF26" s="8">
        <f t="shared" si="13"/>
        <v>5.0344298574312942</v>
      </c>
      <c r="AG26" s="7">
        <v>3</v>
      </c>
      <c r="AH26" s="7">
        <v>325</v>
      </c>
      <c r="AI26" s="8">
        <f t="shared" si="14"/>
        <v>2.8654810922332237</v>
      </c>
      <c r="AJ26" s="7">
        <v>269</v>
      </c>
      <c r="AK26" s="8">
        <f t="shared" si="15"/>
        <v>2.3717366578791914</v>
      </c>
      <c r="AL26" s="7">
        <f t="shared" si="16"/>
        <v>56</v>
      </c>
      <c r="AM26" s="11">
        <f t="shared" si="17"/>
        <v>82.769230769230774</v>
      </c>
      <c r="AN26" s="10">
        <v>37</v>
      </c>
      <c r="AO26" s="8">
        <f t="shared" si="18"/>
        <v>3.2622400126962856</v>
      </c>
      <c r="AP26" s="4">
        <v>7</v>
      </c>
      <c r="AQ26" s="8">
        <f t="shared" si="19"/>
        <v>6.1718054294254054</v>
      </c>
      <c r="AR26" s="4">
        <v>14</v>
      </c>
      <c r="AS26" s="8">
        <f t="shared" si="20"/>
        <v>1.2343610858850811</v>
      </c>
      <c r="AT26" s="4">
        <v>5</v>
      </c>
      <c r="AU26" s="8">
        <f t="shared" si="21"/>
        <v>4.4084324495895748</v>
      </c>
    </row>
    <row r="27" spans="1:47" x14ac:dyDescent="0.35">
      <c r="A27" s="4" t="s">
        <v>116</v>
      </c>
      <c r="B27" s="4" t="s">
        <v>117</v>
      </c>
      <c r="C27" s="4" t="s">
        <v>56</v>
      </c>
      <c r="D27" s="4" t="s">
        <v>25</v>
      </c>
      <c r="E27" s="5">
        <v>31.446270299634001</v>
      </c>
      <c r="F27" s="5">
        <v>49.528855199999903</v>
      </c>
      <c r="G27" s="6">
        <v>22119</v>
      </c>
      <c r="H27" s="6" t="s">
        <v>63</v>
      </c>
      <c r="I27" s="12" t="s">
        <v>113</v>
      </c>
      <c r="J27" s="6" t="s">
        <v>59</v>
      </c>
      <c r="K27" s="6" t="s">
        <v>63</v>
      </c>
      <c r="L27" s="6" t="s">
        <v>63</v>
      </c>
      <c r="M27" s="6" t="s">
        <v>62</v>
      </c>
      <c r="N27" s="6" t="str">
        <f t="shared" si="0"/>
        <v>No</v>
      </c>
      <c r="O27" s="6" t="str">
        <f t="shared" si="1"/>
        <v>No</v>
      </c>
      <c r="P27" s="6" t="str">
        <f t="shared" si="2"/>
        <v>No</v>
      </c>
      <c r="Q27" s="6" t="str">
        <f t="shared" si="3"/>
        <v>Yes</v>
      </c>
      <c r="R27" s="6" t="str">
        <f t="shared" si="4"/>
        <v>No</v>
      </c>
      <c r="S27" s="6" t="str">
        <f t="shared" si="5"/>
        <v>No</v>
      </c>
      <c r="T27" s="6" t="str">
        <f t="shared" si="6"/>
        <v>No</v>
      </c>
      <c r="U27" s="7">
        <v>507</v>
      </c>
      <c r="V27" s="8">
        <f t="shared" si="7"/>
        <v>22.921470229214702</v>
      </c>
      <c r="W27" s="7">
        <f t="shared" si="8"/>
        <v>16194</v>
      </c>
      <c r="X27" s="8">
        <f t="shared" si="9"/>
        <v>73.21307473213075</v>
      </c>
      <c r="Y27" s="7">
        <v>13401</v>
      </c>
      <c r="Z27" s="8">
        <f t="shared" si="10"/>
        <v>60.58592160585922</v>
      </c>
      <c r="AA27" s="7">
        <v>2793</v>
      </c>
      <c r="AB27" s="8">
        <f t="shared" si="11"/>
        <v>12.627153126271532</v>
      </c>
      <c r="AC27" s="7">
        <v>15683</v>
      </c>
      <c r="AD27" s="8">
        <f t="shared" si="12"/>
        <v>70.902843709028446</v>
      </c>
      <c r="AE27" s="7">
        <v>117</v>
      </c>
      <c r="AF27" s="8">
        <f t="shared" si="13"/>
        <v>5.2895700528957006</v>
      </c>
      <c r="AG27" s="7">
        <v>0</v>
      </c>
      <c r="AH27" s="7">
        <v>0</v>
      </c>
      <c r="AI27" s="8">
        <f t="shared" si="14"/>
        <v>0</v>
      </c>
      <c r="AJ27" s="7">
        <v>0</v>
      </c>
      <c r="AK27" s="8">
        <f t="shared" si="15"/>
        <v>0</v>
      </c>
      <c r="AL27" s="7">
        <f t="shared" si="16"/>
        <v>0</v>
      </c>
      <c r="AM27" s="11">
        <f t="shared" si="17"/>
        <v>0</v>
      </c>
      <c r="AN27" s="10">
        <v>18</v>
      </c>
      <c r="AO27" s="8">
        <f t="shared" si="18"/>
        <v>8.1378000813779998</v>
      </c>
      <c r="AP27" s="4">
        <v>1</v>
      </c>
      <c r="AQ27" s="8">
        <f t="shared" si="19"/>
        <v>4.5210000452100001</v>
      </c>
      <c r="AR27" s="4">
        <v>3</v>
      </c>
      <c r="AS27" s="8">
        <f t="shared" si="20"/>
        <v>1.3563000135630001</v>
      </c>
      <c r="AT27" s="4">
        <v>4</v>
      </c>
      <c r="AU27" s="8">
        <f t="shared" si="21"/>
        <v>18.08400018084</v>
      </c>
    </row>
    <row r="28" spans="1:47" x14ac:dyDescent="0.35">
      <c r="A28" s="4" t="s">
        <v>116</v>
      </c>
      <c r="B28" s="4" t="s">
        <v>117</v>
      </c>
      <c r="C28" s="4" t="s">
        <v>44</v>
      </c>
      <c r="D28" s="4" t="s">
        <v>26</v>
      </c>
      <c r="E28" s="5">
        <v>30.2363223997191</v>
      </c>
      <c r="F28" s="5">
        <v>49.712288600000001</v>
      </c>
      <c r="G28" s="6">
        <v>49724</v>
      </c>
      <c r="H28" s="6" t="s">
        <v>62</v>
      </c>
      <c r="I28" s="12" t="s">
        <v>100</v>
      </c>
      <c r="J28" s="6"/>
      <c r="K28" s="6" t="s">
        <v>62</v>
      </c>
      <c r="L28" s="6" t="s">
        <v>63</v>
      </c>
      <c r="M28" s="6" t="s">
        <v>63</v>
      </c>
      <c r="N28" s="6" t="str">
        <f t="shared" si="0"/>
        <v>No</v>
      </c>
      <c r="O28" s="6" t="str">
        <f t="shared" si="1"/>
        <v>No</v>
      </c>
      <c r="P28" s="6" t="str">
        <f t="shared" si="2"/>
        <v>No</v>
      </c>
      <c r="Q28" s="6" t="str">
        <f t="shared" si="3"/>
        <v>No</v>
      </c>
      <c r="R28" s="6" t="str">
        <f t="shared" si="4"/>
        <v>Yes</v>
      </c>
      <c r="S28" s="6" t="str">
        <f t="shared" si="5"/>
        <v>No</v>
      </c>
      <c r="T28" s="6" t="str">
        <f t="shared" si="6"/>
        <v>No</v>
      </c>
      <c r="U28" s="7">
        <v>1369</v>
      </c>
      <c r="V28" s="8">
        <f t="shared" si="7"/>
        <v>27.53197651033706</v>
      </c>
      <c r="W28" s="7">
        <f t="shared" si="8"/>
        <v>24661</v>
      </c>
      <c r="X28" s="8">
        <f t="shared" si="9"/>
        <v>49.595768642908858</v>
      </c>
      <c r="Y28" s="7">
        <v>21810</v>
      </c>
      <c r="Z28" s="8">
        <f t="shared" si="10"/>
        <v>43.862118896307614</v>
      </c>
      <c r="AA28" s="7">
        <v>2851</v>
      </c>
      <c r="AB28" s="8">
        <f t="shared" si="11"/>
        <v>5.7336497466012393</v>
      </c>
      <c r="AC28" s="7">
        <v>19543</v>
      </c>
      <c r="AD28" s="8">
        <f t="shared" si="12"/>
        <v>39.30295229667766</v>
      </c>
      <c r="AE28" s="7">
        <v>175</v>
      </c>
      <c r="AF28" s="8">
        <f t="shared" si="13"/>
        <v>3.5194272383557235</v>
      </c>
      <c r="AG28" s="7">
        <v>1</v>
      </c>
      <c r="AH28" s="7">
        <v>32</v>
      </c>
      <c r="AI28" s="8">
        <f t="shared" si="14"/>
        <v>0.64355240929933233</v>
      </c>
      <c r="AJ28" s="7">
        <v>31</v>
      </c>
      <c r="AK28" s="8">
        <f t="shared" si="15"/>
        <v>0.62344139650872821</v>
      </c>
      <c r="AL28" s="7">
        <f t="shared" si="16"/>
        <v>1</v>
      </c>
      <c r="AM28" s="11">
        <f t="shared" si="17"/>
        <v>96.875</v>
      </c>
      <c r="AN28" s="10">
        <v>24</v>
      </c>
      <c r="AO28" s="8">
        <f t="shared" si="18"/>
        <v>4.8266430697449927</v>
      </c>
      <c r="AP28" s="4">
        <v>2</v>
      </c>
      <c r="AQ28" s="8">
        <f t="shared" si="19"/>
        <v>4.0222025581208269</v>
      </c>
      <c r="AR28" s="4">
        <v>6</v>
      </c>
      <c r="AS28" s="8">
        <f t="shared" si="20"/>
        <v>1.2066607674362482</v>
      </c>
      <c r="AT28" s="4">
        <v>3</v>
      </c>
      <c r="AU28" s="8">
        <f t="shared" si="21"/>
        <v>6.0333038371812409</v>
      </c>
    </row>
    <row r="29" spans="1:47" x14ac:dyDescent="0.35">
      <c r="A29" s="4" t="s">
        <v>116</v>
      </c>
      <c r="B29" s="4" t="s">
        <v>117</v>
      </c>
      <c r="C29" s="4" t="s">
        <v>45</v>
      </c>
      <c r="D29" s="4" t="s">
        <v>27</v>
      </c>
      <c r="E29" s="5">
        <v>31.4627779996332</v>
      </c>
      <c r="F29" s="5">
        <v>48.075569699999903</v>
      </c>
      <c r="G29" s="6">
        <v>30750</v>
      </c>
      <c r="H29" s="6" t="s">
        <v>63</v>
      </c>
      <c r="I29" s="12" t="s">
        <v>125</v>
      </c>
      <c r="J29" s="6"/>
      <c r="K29" s="6" t="s">
        <v>63</v>
      </c>
      <c r="L29" s="6" t="s">
        <v>62</v>
      </c>
      <c r="M29" s="6" t="s">
        <v>62</v>
      </c>
      <c r="N29" s="6" t="str">
        <f t="shared" si="0"/>
        <v>Yes</v>
      </c>
      <c r="O29" s="6" t="str">
        <f t="shared" si="1"/>
        <v>No</v>
      </c>
      <c r="P29" s="6" t="str">
        <f t="shared" si="2"/>
        <v>No</v>
      </c>
      <c r="Q29" s="6" t="str">
        <f t="shared" si="3"/>
        <v>Yes</v>
      </c>
      <c r="R29" s="6" t="str">
        <f t="shared" si="4"/>
        <v>No</v>
      </c>
      <c r="S29" s="6" t="str">
        <f t="shared" si="5"/>
        <v>Yes</v>
      </c>
      <c r="T29" s="6" t="str">
        <f t="shared" si="6"/>
        <v>No</v>
      </c>
      <c r="U29" s="7">
        <v>0</v>
      </c>
      <c r="V29" s="8">
        <f t="shared" si="7"/>
        <v>0</v>
      </c>
      <c r="W29" s="7">
        <f t="shared" si="8"/>
        <v>0</v>
      </c>
      <c r="X29" s="8">
        <f t="shared" si="9"/>
        <v>0</v>
      </c>
      <c r="Y29" s="7">
        <v>0</v>
      </c>
      <c r="Z29" s="8">
        <f t="shared" si="10"/>
        <v>0</v>
      </c>
      <c r="AA29" s="7">
        <v>0</v>
      </c>
      <c r="AB29" s="8">
        <f t="shared" si="11"/>
        <v>0</v>
      </c>
      <c r="AC29" s="7">
        <v>34106</v>
      </c>
      <c r="AD29" s="8">
        <f t="shared" si="12"/>
        <v>110.91382113821138</v>
      </c>
      <c r="AE29" s="7">
        <v>275</v>
      </c>
      <c r="AF29" s="8">
        <f t="shared" si="13"/>
        <v>8.9430894308943092</v>
      </c>
      <c r="AG29" s="7">
        <v>0</v>
      </c>
      <c r="AH29" s="7">
        <v>0</v>
      </c>
      <c r="AI29" s="8">
        <f t="shared" si="14"/>
        <v>0</v>
      </c>
      <c r="AJ29" s="7">
        <v>0</v>
      </c>
      <c r="AK29" s="8">
        <f t="shared" si="15"/>
        <v>0</v>
      </c>
      <c r="AL29" s="7">
        <f t="shared" si="16"/>
        <v>0</v>
      </c>
      <c r="AM29" s="11">
        <f t="shared" si="17"/>
        <v>0</v>
      </c>
      <c r="AN29" s="10">
        <v>32</v>
      </c>
      <c r="AO29" s="8">
        <f t="shared" si="18"/>
        <v>10.40650406504065</v>
      </c>
      <c r="AP29" s="4">
        <v>1</v>
      </c>
      <c r="AQ29" s="8">
        <f t="shared" si="19"/>
        <v>3.2520325203252032</v>
      </c>
      <c r="AR29" s="4">
        <v>3</v>
      </c>
      <c r="AS29" s="8">
        <f t="shared" si="20"/>
        <v>0.97560975609756106</v>
      </c>
      <c r="AT29" s="4">
        <v>3</v>
      </c>
      <c r="AU29" s="8">
        <f t="shared" si="21"/>
        <v>9.7560975609756095</v>
      </c>
    </row>
    <row r="30" spans="1:47" x14ac:dyDescent="0.35">
      <c r="G30" s="7">
        <f>SUM(G2:G29)</f>
        <v>4776520</v>
      </c>
      <c r="H30" s="7"/>
      <c r="I30" s="7"/>
      <c r="U30" s="7">
        <f>SUM(U2:U29)</f>
        <v>81390</v>
      </c>
      <c r="V30" s="8">
        <f t="shared" si="7"/>
        <v>17.03960205337777</v>
      </c>
      <c r="W30" s="7">
        <f t="shared" si="8"/>
        <v>3025077</v>
      </c>
      <c r="X30" s="8">
        <f t="shared" si="9"/>
        <v>63.332237696063245</v>
      </c>
      <c r="Y30" s="7">
        <f>SUM(Y2:Y29)</f>
        <v>2510873</v>
      </c>
      <c r="Z30" s="8">
        <f t="shared" si="10"/>
        <v>52.56699438084631</v>
      </c>
      <c r="AA30" s="7">
        <f>SUM(AA2:AA29)</f>
        <v>514204</v>
      </c>
      <c r="AB30" s="8">
        <f t="shared" si="11"/>
        <v>10.765243315216937</v>
      </c>
      <c r="AC30" s="7">
        <f>SUM(AC2:AC29)</f>
        <v>2147470</v>
      </c>
      <c r="AD30" s="8">
        <f t="shared" si="12"/>
        <v>44.958882198755582</v>
      </c>
      <c r="AE30" s="7">
        <f>SUM(AE2:AE29)</f>
        <v>19919</v>
      </c>
      <c r="AF30" s="8">
        <f t="shared" si="13"/>
        <v>4.1701908502424363</v>
      </c>
      <c r="AG30" s="7">
        <f>SUM(AG2:AG29)</f>
        <v>60</v>
      </c>
      <c r="AH30" s="7">
        <f>SUM(AH2:AH29)</f>
        <v>9335</v>
      </c>
      <c r="AI30" s="8">
        <f t="shared" si="14"/>
        <v>1.954351703750848</v>
      </c>
      <c r="AJ30" s="7">
        <f>SUM(AJ2:AJ29)</f>
        <v>8730</v>
      </c>
      <c r="AK30" s="8">
        <f t="shared" si="15"/>
        <v>1.8276904524632995</v>
      </c>
      <c r="AL30" s="7">
        <f>AH30-AJ30</f>
        <v>605</v>
      </c>
      <c r="AM30" s="11">
        <f t="shared" si="17"/>
        <v>93.519014461703264</v>
      </c>
      <c r="AN30" s="7">
        <f>SUM(AN2:AN29)</f>
        <v>1666</v>
      </c>
      <c r="AO30" s="8">
        <f t="shared" si="18"/>
        <v>3.4878949528108332</v>
      </c>
      <c r="AP30" s="7">
        <f>SUM(AP2:AP29)</f>
        <v>253</v>
      </c>
      <c r="AQ30" s="8">
        <f t="shared" si="19"/>
        <v>5.2967432356611086</v>
      </c>
      <c r="AR30" s="7">
        <f>SUM(AR2:AR29)</f>
        <v>694</v>
      </c>
      <c r="AS30" s="8">
        <f t="shared" si="20"/>
        <v>1.4529406346042726</v>
      </c>
      <c r="AT30" s="7">
        <f>SUM(AT2:AT29)</f>
        <v>175</v>
      </c>
      <c r="AU30" s="8">
        <f t="shared" si="21"/>
        <v>3.6637552025323878</v>
      </c>
    </row>
  </sheetData>
  <autoFilter ref="C1:BD30" xr:uid="{96DF5C02-FE60-364B-9B9C-B0D399BD92DF}"/>
  <pageMargins left="0.7" right="0.7" top="0.75" bottom="0.75" header="0.3" footer="0.3"/>
  <pageSetup orientation="portrait" horizontalDpi="1200" verticalDpi="1200" r:id="rId1"/>
  <ignoredErrors>
    <ignoredError sqref="AQ3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9959-308B-45C7-9CC4-7BD7EF043120}">
  <dimension ref="A1:AU29"/>
  <sheetViews>
    <sheetView tabSelected="1" topLeftCell="A4" zoomScale="142" zoomScaleNormal="142" workbookViewId="0">
      <pane xSplit="4" topLeftCell="E1" activePane="topRight" state="frozen"/>
      <selection pane="topRight" activeCell="C28" sqref="C28"/>
    </sheetView>
  </sheetViews>
  <sheetFormatPr defaultColWidth="10.6640625" defaultRowHeight="11.65" x14ac:dyDescent="0.35"/>
  <cols>
    <col min="1" max="2" width="8.59765625" style="4" customWidth="1"/>
    <col min="3" max="3" width="12.86328125" style="4" customWidth="1"/>
    <col min="4" max="4" width="8.59765625" style="4" customWidth="1"/>
    <col min="5" max="8" width="10.6640625" style="4"/>
    <col min="9" max="9" width="23.19921875" style="4" customWidth="1"/>
    <col min="10" max="20" width="13.1328125" style="4" customWidth="1"/>
    <col min="21" max="16384" width="10.6640625" style="4"/>
  </cols>
  <sheetData>
    <row r="1" spans="1:47" s="2" customFormat="1" ht="70.5" customHeight="1" x14ac:dyDescent="0.35">
      <c r="A1" s="2" t="s">
        <v>114</v>
      </c>
      <c r="B1" s="2" t="s">
        <v>115</v>
      </c>
      <c r="C1" s="2" t="s">
        <v>67</v>
      </c>
      <c r="D1" s="2" t="s">
        <v>68</v>
      </c>
      <c r="E1" s="2" t="s">
        <v>54</v>
      </c>
      <c r="F1" s="2" t="s">
        <v>55</v>
      </c>
      <c r="G1" s="2" t="s">
        <v>57</v>
      </c>
      <c r="H1" s="3" t="s">
        <v>96</v>
      </c>
      <c r="I1" s="3" t="s">
        <v>97</v>
      </c>
      <c r="J1" s="2" t="s">
        <v>58</v>
      </c>
      <c r="K1" s="2" t="s">
        <v>64</v>
      </c>
      <c r="L1" s="2" t="s">
        <v>65</v>
      </c>
      <c r="M1" s="2" t="s">
        <v>66</v>
      </c>
      <c r="N1" s="2" t="s">
        <v>118</v>
      </c>
      <c r="O1" s="2" t="s">
        <v>119</v>
      </c>
      <c r="P1" s="2" t="s">
        <v>120</v>
      </c>
      <c r="Q1" s="2" t="s">
        <v>121</v>
      </c>
      <c r="R1" s="2" t="s">
        <v>122</v>
      </c>
      <c r="S1" s="2" t="s">
        <v>123</v>
      </c>
      <c r="T1" s="2" t="s">
        <v>124</v>
      </c>
      <c r="U1" s="3" t="s">
        <v>77</v>
      </c>
      <c r="V1" s="1" t="s">
        <v>78</v>
      </c>
      <c r="W1" s="3" t="s">
        <v>79</v>
      </c>
      <c r="X1" s="1" t="s">
        <v>80</v>
      </c>
      <c r="Y1" s="3" t="s">
        <v>81</v>
      </c>
      <c r="Z1" s="1" t="s">
        <v>82</v>
      </c>
      <c r="AA1" s="3" t="s">
        <v>83</v>
      </c>
      <c r="AB1" s="1" t="s">
        <v>84</v>
      </c>
      <c r="AC1" s="3" t="s">
        <v>88</v>
      </c>
      <c r="AD1" s="1" t="s">
        <v>86</v>
      </c>
      <c r="AE1" s="3" t="s">
        <v>69</v>
      </c>
      <c r="AF1" s="1" t="s">
        <v>87</v>
      </c>
      <c r="AG1" s="3" t="s">
        <v>70</v>
      </c>
      <c r="AH1" s="3" t="s">
        <v>71</v>
      </c>
      <c r="AI1" s="1" t="s">
        <v>89</v>
      </c>
      <c r="AJ1" s="3" t="s">
        <v>72</v>
      </c>
      <c r="AK1" s="1" t="s">
        <v>90</v>
      </c>
      <c r="AL1" s="3" t="s">
        <v>73</v>
      </c>
      <c r="AM1" s="1" t="s">
        <v>85</v>
      </c>
      <c r="AN1" s="3" t="s">
        <v>91</v>
      </c>
      <c r="AO1" s="1" t="s">
        <v>92</v>
      </c>
      <c r="AP1" s="3" t="s">
        <v>74</v>
      </c>
      <c r="AQ1" s="1" t="s">
        <v>75</v>
      </c>
      <c r="AR1" s="3" t="s">
        <v>76</v>
      </c>
      <c r="AS1" s="1" t="s">
        <v>93</v>
      </c>
      <c r="AT1" s="3" t="s">
        <v>94</v>
      </c>
      <c r="AU1" s="1" t="s">
        <v>95</v>
      </c>
    </row>
    <row r="2" spans="1:47" x14ac:dyDescent="0.35">
      <c r="A2" s="4" t="s">
        <v>116</v>
      </c>
      <c r="B2" s="4" t="s">
        <v>117</v>
      </c>
      <c r="C2" s="4" t="s">
        <v>28</v>
      </c>
      <c r="D2" s="4" t="s">
        <v>0</v>
      </c>
      <c r="E2" s="5">
        <v>30.363609699708501</v>
      </c>
      <c r="F2" s="5">
        <v>48.259147499999997</v>
      </c>
      <c r="G2" s="6">
        <v>298090</v>
      </c>
      <c r="H2" s="6" t="s">
        <v>63</v>
      </c>
      <c r="I2" s="12" t="s">
        <v>98</v>
      </c>
      <c r="J2" s="6" t="s">
        <v>59</v>
      </c>
      <c r="K2" s="6" t="s">
        <v>63</v>
      </c>
      <c r="L2" s="6" t="s">
        <v>62</v>
      </c>
      <c r="M2" s="6" t="s">
        <v>63</v>
      </c>
      <c r="N2" s="6" t="str">
        <f>IF(AND($K2="Yes",$L2="No",$M2="No"),"Yes","No")</f>
        <v>No</v>
      </c>
      <c r="O2" s="6" t="str">
        <f>IF(AND($K2="No",$L2="Yes",$M2="No"),"Yes","No")</f>
        <v>No</v>
      </c>
      <c r="P2" s="6" t="str">
        <f>IF(AND($K2="No",$L2="No",$M2="Yes"),"Yes","No")</f>
        <v>No</v>
      </c>
      <c r="Q2" s="6" t="str">
        <f>IF(AND(OR($K2="Yes",$L2="Yes"),$M2="No"),"Yes","No")</f>
        <v>No</v>
      </c>
      <c r="R2" s="6" t="str">
        <f>IF(AND(OR($L2="Yes",$M2="Yes"),$K2="No"),"Yes","No")</f>
        <v>No</v>
      </c>
      <c r="S2" s="6" t="str">
        <f>IF(AND(OR($K2="Yes",$M2="Yes"),$L2="No"),"Yes","No")</f>
        <v>Yes</v>
      </c>
      <c r="T2" s="6" t="str">
        <f>IF(AND(K2="Yes",L2="Yes",M2="Yes"),"Yes","No")</f>
        <v>No</v>
      </c>
      <c r="U2" s="7">
        <v>4874</v>
      </c>
      <c r="V2" s="8">
        <f>(U2/$G2)*1000</f>
        <v>16.350766547016001</v>
      </c>
      <c r="W2" s="7">
        <f>Y2+AA2</f>
        <v>205237</v>
      </c>
      <c r="X2" s="8">
        <f>(W2/$G2)*100</f>
        <v>68.850682679727598</v>
      </c>
      <c r="Y2" s="7">
        <v>173740</v>
      </c>
      <c r="Z2" s="8">
        <f>(Y2/$G2)*100</f>
        <v>58.284410748431682</v>
      </c>
      <c r="AA2" s="7">
        <v>31497</v>
      </c>
      <c r="AB2" s="8">
        <f>(AA2/$G2)*100</f>
        <v>10.566271931295917</v>
      </c>
      <c r="AC2" s="7">
        <v>108094</v>
      </c>
      <c r="AD2" s="8">
        <f>(AC2/$G2)*100</f>
        <v>36.262202690462615</v>
      </c>
      <c r="AE2" s="7">
        <v>1489</v>
      </c>
      <c r="AF2" s="8">
        <f>(AE2/$G2)*1000</f>
        <v>4.9951356972726355</v>
      </c>
      <c r="AG2" s="7">
        <v>5</v>
      </c>
      <c r="AH2" s="7">
        <v>704</v>
      </c>
      <c r="AI2" s="8">
        <f>(AH2/$G2)*1000</f>
        <v>2.3617028414237313</v>
      </c>
      <c r="AJ2" s="7">
        <v>576</v>
      </c>
      <c r="AK2" s="8">
        <f>(AJ2/$G2)*1000</f>
        <v>1.9323023248012345</v>
      </c>
      <c r="AL2" s="7">
        <f>AH2-AJ2</f>
        <v>128</v>
      </c>
      <c r="AM2" s="11">
        <f>IF(AJ2=0,0,((AJ2/AH2)*100))</f>
        <v>81.818181818181827</v>
      </c>
      <c r="AN2" s="10">
        <v>96</v>
      </c>
      <c r="AO2" s="8">
        <f>(AN2/$G2)*10000</f>
        <v>3.2205038746687245</v>
      </c>
      <c r="AP2" s="4">
        <v>15</v>
      </c>
      <c r="AQ2" s="8">
        <f>(AP2/$G2)*100000</f>
        <v>5.0320373041698812</v>
      </c>
      <c r="AR2" s="4">
        <v>47</v>
      </c>
      <c r="AS2" s="8">
        <f>(AR2/$G2)*10000</f>
        <v>1.5767050219732295</v>
      </c>
      <c r="AT2" s="4">
        <v>12</v>
      </c>
      <c r="AU2" s="8">
        <f>(AT2/$G2)*100000</f>
        <v>4.0256298433359055</v>
      </c>
    </row>
    <row r="3" spans="1:47" x14ac:dyDescent="0.35">
      <c r="A3" s="4" t="s">
        <v>116</v>
      </c>
      <c r="B3" s="4" t="s">
        <v>117</v>
      </c>
      <c r="C3" s="4" t="s">
        <v>29</v>
      </c>
      <c r="D3" s="4" t="s">
        <v>1</v>
      </c>
      <c r="E3" s="5">
        <v>30.699564699682298</v>
      </c>
      <c r="F3" s="5">
        <v>49.8285336</v>
      </c>
      <c r="G3" s="6">
        <v>17654</v>
      </c>
      <c r="H3" s="6" t="s">
        <v>63</v>
      </c>
      <c r="I3" s="12" t="s">
        <v>99</v>
      </c>
      <c r="J3" s="6" t="s">
        <v>59</v>
      </c>
      <c r="K3" s="6" t="s">
        <v>63</v>
      </c>
      <c r="L3" s="6" t="s">
        <v>62</v>
      </c>
      <c r="M3" s="6" t="s">
        <v>62</v>
      </c>
      <c r="N3" s="6" t="str">
        <f t="shared" ref="N3:N29" si="0">IF(AND($K3="Yes",$L3="No",$M3="No"),"Yes","No")</f>
        <v>Yes</v>
      </c>
      <c r="O3" s="6" t="str">
        <f t="shared" ref="O3:O29" si="1">IF(AND($K3="No",$L3="Yes",$M3="No"),"Yes","No")</f>
        <v>No</v>
      </c>
      <c r="P3" s="6" t="str">
        <f t="shared" ref="P3:P29" si="2">IF(AND($K3="No",$L3="No",$M3="Yes"),"Yes","No")</f>
        <v>No</v>
      </c>
      <c r="Q3" s="6" t="str">
        <f t="shared" ref="Q3:Q29" si="3">IF(AND(OR($K3="Yes",$L3="Yes"),$M3="No"),"Yes","No")</f>
        <v>Yes</v>
      </c>
      <c r="R3" s="6" t="str">
        <f t="shared" ref="R3:R29" si="4">IF(AND(OR($L3="Yes",$M3="Yes"),$K3="No"),"Yes","No")</f>
        <v>No</v>
      </c>
      <c r="S3" s="6" t="str">
        <f t="shared" ref="S3:S29" si="5">IF(AND(OR($K3="Yes",$M3="Yes"),$L3="No"),"Yes","No")</f>
        <v>Yes</v>
      </c>
      <c r="T3" s="6" t="str">
        <f t="shared" ref="T3:T29" si="6">IF(AND(K3="Yes",L3="Yes",M3="Yes"),"Yes","No")</f>
        <v>No</v>
      </c>
      <c r="U3" s="7">
        <v>209</v>
      </c>
      <c r="V3" s="8">
        <f t="shared" ref="V3:V29" si="7">(U3/$G3)*1000</f>
        <v>11.838676787130394</v>
      </c>
      <c r="W3" s="7">
        <f t="shared" ref="W3:W29" si="8">Y3+AA3</f>
        <v>10017</v>
      </c>
      <c r="X3" s="8">
        <f t="shared" ref="X3:X29" si="9">(W3/$G3)*100</f>
        <v>56.740681998413955</v>
      </c>
      <c r="Y3" s="7">
        <v>7966</v>
      </c>
      <c r="Z3" s="8">
        <f t="shared" ref="Z3:Z29" si="10">(Y3/$G3)*100</f>
        <v>45.122918318794611</v>
      </c>
      <c r="AA3" s="7">
        <v>2051</v>
      </c>
      <c r="AB3" s="8">
        <f t="shared" ref="AB3:AB29" si="11">(AA3/$G3)*100</f>
        <v>11.617763679619349</v>
      </c>
      <c r="AC3" s="7">
        <v>11289</v>
      </c>
      <c r="AD3" s="8">
        <f t="shared" ref="AD3:AD29" si="12">(AC3/$G3)*100</f>
        <v>63.945847966466516</v>
      </c>
      <c r="AE3" s="7">
        <v>99</v>
      </c>
      <c r="AF3" s="8">
        <f t="shared" ref="AF3:AF29" si="13">(AE3/$G3)*1000</f>
        <v>5.6077942675880816</v>
      </c>
      <c r="AG3" s="7">
        <v>1</v>
      </c>
      <c r="AH3" s="7">
        <v>50</v>
      </c>
      <c r="AI3" s="8">
        <f t="shared" ref="AI3:AI29" si="14">(AH3/$G3)*1000</f>
        <v>2.8322193270646876</v>
      </c>
      <c r="AJ3" s="7">
        <v>37</v>
      </c>
      <c r="AK3" s="8">
        <f t="shared" ref="AK3:AK29" si="15">(AJ3/$G3)*1000</f>
        <v>2.0958423020278691</v>
      </c>
      <c r="AL3" s="7">
        <f t="shared" ref="AL3:AL29" si="16">AH3-AJ3</f>
        <v>13</v>
      </c>
      <c r="AM3" s="11">
        <f t="shared" ref="AM3:AM29" si="17">IF(AJ3=0,0,((AJ3/AH3)*100))</f>
        <v>74</v>
      </c>
      <c r="AN3" s="10">
        <v>9</v>
      </c>
      <c r="AO3" s="8">
        <f t="shared" ref="AO3:AO29" si="18">(AN3/$G3)*10000</f>
        <v>5.0979947887164387</v>
      </c>
      <c r="AP3" s="4">
        <v>1</v>
      </c>
      <c r="AQ3" s="8">
        <f t="shared" ref="AQ3:AQ29" si="19">(AP3/$G3)*100000</f>
        <v>5.6644386541293761</v>
      </c>
      <c r="AR3" s="4">
        <v>2</v>
      </c>
      <c r="AS3" s="8">
        <f t="shared" ref="AS3:AS29" si="20">(AR3/$G3)*10000</f>
        <v>1.1328877308258751</v>
      </c>
      <c r="AT3" s="4">
        <v>2</v>
      </c>
      <c r="AU3" s="8">
        <f t="shared" ref="AU3:AU29" si="21">(AT3/$G3)*100000</f>
        <v>11.328877308258752</v>
      </c>
    </row>
    <row r="4" spans="1:47" x14ac:dyDescent="0.35">
      <c r="A4" s="4" t="s">
        <v>116</v>
      </c>
      <c r="B4" s="4" t="s">
        <v>117</v>
      </c>
      <c r="C4" s="4" t="s">
        <v>46</v>
      </c>
      <c r="D4" s="4" t="s">
        <v>2</v>
      </c>
      <c r="E4" s="5">
        <v>30.755746331654301</v>
      </c>
      <c r="F4" s="5">
        <v>49.699293917799203</v>
      </c>
      <c r="G4" s="6">
        <v>123195</v>
      </c>
      <c r="H4" s="6" t="s">
        <v>63</v>
      </c>
      <c r="I4" s="12" t="s">
        <v>99</v>
      </c>
      <c r="J4" s="6" t="s">
        <v>59</v>
      </c>
      <c r="K4" s="6" t="s">
        <v>63</v>
      </c>
      <c r="L4" s="6" t="s">
        <v>62</v>
      </c>
      <c r="M4" s="6" t="s">
        <v>62</v>
      </c>
      <c r="N4" s="6" t="str">
        <f t="shared" si="0"/>
        <v>Yes</v>
      </c>
      <c r="O4" s="6" t="str">
        <f t="shared" si="1"/>
        <v>No</v>
      </c>
      <c r="P4" s="6" t="str">
        <f t="shared" si="2"/>
        <v>No</v>
      </c>
      <c r="Q4" s="6" t="str">
        <f t="shared" si="3"/>
        <v>Yes</v>
      </c>
      <c r="R4" s="6" t="str">
        <f t="shared" si="4"/>
        <v>No</v>
      </c>
      <c r="S4" s="6" t="str">
        <f t="shared" si="5"/>
        <v>Yes</v>
      </c>
      <c r="T4" s="6" t="str">
        <f t="shared" si="6"/>
        <v>No</v>
      </c>
      <c r="U4" s="7">
        <v>1795</v>
      </c>
      <c r="V4" s="8">
        <f t="shared" si="7"/>
        <v>14.570396525833029</v>
      </c>
      <c r="W4" s="7">
        <f t="shared" si="8"/>
        <v>73537</v>
      </c>
      <c r="X4" s="8">
        <f t="shared" si="9"/>
        <v>59.691545923129993</v>
      </c>
      <c r="Y4" s="7">
        <v>64652</v>
      </c>
      <c r="Z4" s="8">
        <f t="shared" si="10"/>
        <v>52.479402573156378</v>
      </c>
      <c r="AA4" s="7">
        <v>8885</v>
      </c>
      <c r="AB4" s="8">
        <f t="shared" si="11"/>
        <v>7.2121433499736192</v>
      </c>
      <c r="AC4" s="7">
        <v>28720</v>
      </c>
      <c r="AD4" s="8">
        <f t="shared" si="12"/>
        <v>23.312634441332847</v>
      </c>
      <c r="AE4" s="7">
        <v>312</v>
      </c>
      <c r="AF4" s="8">
        <f t="shared" si="13"/>
        <v>2.5325703153537078</v>
      </c>
      <c r="AG4" s="7">
        <v>2</v>
      </c>
      <c r="AH4" s="7">
        <v>120</v>
      </c>
      <c r="AI4" s="8">
        <f t="shared" si="14"/>
        <v>0.97406550590527208</v>
      </c>
      <c r="AJ4" s="7">
        <v>149</v>
      </c>
      <c r="AK4" s="8">
        <f t="shared" si="15"/>
        <v>1.2094646698323797</v>
      </c>
      <c r="AL4" s="7">
        <f t="shared" si="16"/>
        <v>-29</v>
      </c>
      <c r="AM4" s="11">
        <f t="shared" si="17"/>
        <v>124.16666666666667</v>
      </c>
      <c r="AN4" s="10">
        <v>36</v>
      </c>
      <c r="AO4" s="8">
        <f t="shared" si="18"/>
        <v>2.922196517715816</v>
      </c>
      <c r="AP4" s="4">
        <v>6</v>
      </c>
      <c r="AQ4" s="8">
        <f t="shared" si="19"/>
        <v>4.8703275295263611</v>
      </c>
      <c r="AR4" s="4">
        <v>13</v>
      </c>
      <c r="AS4" s="8">
        <f t="shared" si="20"/>
        <v>1.0552376313973781</v>
      </c>
      <c r="AT4" s="4">
        <v>5</v>
      </c>
      <c r="AU4" s="8">
        <f t="shared" si="21"/>
        <v>4.0586062746053004</v>
      </c>
    </row>
    <row r="5" spans="1:47" x14ac:dyDescent="0.35">
      <c r="A5" s="4" t="s">
        <v>116</v>
      </c>
      <c r="B5" s="4" t="s">
        <v>117</v>
      </c>
      <c r="C5" s="4" t="s">
        <v>30</v>
      </c>
      <c r="D5" s="4" t="s">
        <v>3</v>
      </c>
      <c r="E5" s="5">
        <v>32.306713841202203</v>
      </c>
      <c r="F5" s="5">
        <v>49.537875107795401</v>
      </c>
      <c r="G5" s="6">
        <v>85000</v>
      </c>
      <c r="H5" s="6" t="s">
        <v>62</v>
      </c>
      <c r="I5" s="12" t="s">
        <v>100</v>
      </c>
      <c r="J5" s="6"/>
      <c r="K5" s="6" t="s">
        <v>62</v>
      </c>
      <c r="L5" s="6" t="s">
        <v>63</v>
      </c>
      <c r="M5" s="6" t="s">
        <v>62</v>
      </c>
      <c r="N5" s="6" t="str">
        <f t="shared" si="0"/>
        <v>No</v>
      </c>
      <c r="O5" s="6" t="str">
        <f t="shared" si="1"/>
        <v>Yes</v>
      </c>
      <c r="P5" s="6" t="str">
        <f t="shared" si="2"/>
        <v>No</v>
      </c>
      <c r="Q5" s="6" t="str">
        <f t="shared" si="3"/>
        <v>Yes</v>
      </c>
      <c r="R5" s="6" t="str">
        <f t="shared" si="4"/>
        <v>Yes</v>
      </c>
      <c r="S5" s="6" t="str">
        <f t="shared" si="5"/>
        <v>No</v>
      </c>
      <c r="T5" s="6" t="str">
        <f t="shared" si="6"/>
        <v>No</v>
      </c>
      <c r="U5" s="7">
        <v>0</v>
      </c>
      <c r="V5" s="8">
        <f t="shared" si="7"/>
        <v>0</v>
      </c>
      <c r="W5" s="7">
        <f t="shared" si="8"/>
        <v>0</v>
      </c>
      <c r="X5" s="8">
        <f t="shared" si="9"/>
        <v>0</v>
      </c>
      <c r="Y5" s="7">
        <v>0</v>
      </c>
      <c r="Z5" s="8">
        <f t="shared" si="10"/>
        <v>0</v>
      </c>
      <c r="AA5" s="7">
        <v>0</v>
      </c>
      <c r="AB5" s="8">
        <f t="shared" si="11"/>
        <v>0</v>
      </c>
      <c r="AC5" s="7">
        <v>44322</v>
      </c>
      <c r="AD5" s="8">
        <f t="shared" si="12"/>
        <v>52.14352941176471</v>
      </c>
      <c r="AE5" s="7">
        <v>193</v>
      </c>
      <c r="AF5" s="8">
        <f t="shared" si="13"/>
        <v>2.2705882352941176</v>
      </c>
      <c r="AG5" s="7">
        <v>0</v>
      </c>
      <c r="AH5" s="7">
        <v>0</v>
      </c>
      <c r="AI5" s="8">
        <f t="shared" si="14"/>
        <v>0</v>
      </c>
      <c r="AJ5" s="7">
        <v>0</v>
      </c>
      <c r="AK5" s="8">
        <f t="shared" si="15"/>
        <v>0</v>
      </c>
      <c r="AL5" s="7">
        <f t="shared" si="16"/>
        <v>0</v>
      </c>
      <c r="AM5" s="11">
        <f t="shared" si="17"/>
        <v>0</v>
      </c>
      <c r="AN5" s="10">
        <v>63</v>
      </c>
      <c r="AO5" s="8">
        <f t="shared" si="18"/>
        <v>7.4117647058823533</v>
      </c>
      <c r="AP5" s="4">
        <v>1</v>
      </c>
      <c r="AQ5" s="8">
        <f t="shared" si="19"/>
        <v>1.1764705882352942</v>
      </c>
      <c r="AR5" s="4">
        <v>1</v>
      </c>
      <c r="AS5" s="8">
        <f t="shared" si="20"/>
        <v>0.11764705882352942</v>
      </c>
      <c r="AT5" s="4">
        <v>5</v>
      </c>
      <c r="AU5" s="8">
        <f t="shared" si="21"/>
        <v>5.882352941176471</v>
      </c>
    </row>
    <row r="6" spans="1:47" x14ac:dyDescent="0.35">
      <c r="A6" s="4" t="s">
        <v>116</v>
      </c>
      <c r="B6" s="4" t="s">
        <v>117</v>
      </c>
      <c r="C6" s="4" t="s">
        <v>31</v>
      </c>
      <c r="D6" s="4" t="s">
        <v>4</v>
      </c>
      <c r="E6" s="5">
        <v>32.458324999594801</v>
      </c>
      <c r="F6" s="5">
        <v>48.352113699999897</v>
      </c>
      <c r="G6" s="6">
        <v>171412</v>
      </c>
      <c r="H6" s="6" t="s">
        <v>63</v>
      </c>
      <c r="I6" s="12" t="s">
        <v>101</v>
      </c>
      <c r="J6" s="6"/>
      <c r="K6" s="6" t="s">
        <v>62</v>
      </c>
      <c r="L6" s="6" t="s">
        <v>63</v>
      </c>
      <c r="M6" s="6" t="s">
        <v>62</v>
      </c>
      <c r="N6" s="6" t="str">
        <f t="shared" si="0"/>
        <v>No</v>
      </c>
      <c r="O6" s="6" t="str">
        <f t="shared" si="1"/>
        <v>Yes</v>
      </c>
      <c r="P6" s="6" t="str">
        <f t="shared" si="2"/>
        <v>No</v>
      </c>
      <c r="Q6" s="6" t="str">
        <f t="shared" si="3"/>
        <v>Yes</v>
      </c>
      <c r="R6" s="6" t="str">
        <f t="shared" si="4"/>
        <v>Yes</v>
      </c>
      <c r="S6" s="6" t="str">
        <f t="shared" si="5"/>
        <v>No</v>
      </c>
      <c r="T6" s="6" t="str">
        <f t="shared" si="6"/>
        <v>No</v>
      </c>
      <c r="U6" s="7">
        <v>3130</v>
      </c>
      <c r="V6" s="8">
        <f t="shared" si="7"/>
        <v>18.26009847618603</v>
      </c>
      <c r="W6" s="7">
        <f t="shared" si="8"/>
        <v>92704</v>
      </c>
      <c r="X6" s="8">
        <f t="shared" si="9"/>
        <v>54.082561314260381</v>
      </c>
      <c r="Y6" s="7">
        <v>70005</v>
      </c>
      <c r="Z6" s="8">
        <f t="shared" si="10"/>
        <v>40.840197885795625</v>
      </c>
      <c r="AA6" s="7">
        <v>22699</v>
      </c>
      <c r="AB6" s="8">
        <f t="shared" si="11"/>
        <v>13.242363428464751</v>
      </c>
      <c r="AC6" s="7">
        <v>68102</v>
      </c>
      <c r="AD6" s="8">
        <f t="shared" si="12"/>
        <v>39.73000723403262</v>
      </c>
      <c r="AE6" s="7">
        <v>644</v>
      </c>
      <c r="AF6" s="8">
        <f t="shared" si="13"/>
        <v>3.7570298462184679</v>
      </c>
      <c r="AG6" s="7">
        <v>1</v>
      </c>
      <c r="AH6" s="7">
        <v>125</v>
      </c>
      <c r="AI6" s="8">
        <f t="shared" si="14"/>
        <v>0.7292371595920939</v>
      </c>
      <c r="AJ6" s="7">
        <v>155</v>
      </c>
      <c r="AK6" s="8">
        <f t="shared" si="15"/>
        <v>0.90425407789419643</v>
      </c>
      <c r="AL6" s="7">
        <f t="shared" si="16"/>
        <v>-30</v>
      </c>
      <c r="AM6" s="11">
        <f t="shared" si="17"/>
        <v>124</v>
      </c>
      <c r="AN6" s="10">
        <v>60</v>
      </c>
      <c r="AO6" s="8">
        <f t="shared" si="18"/>
        <v>3.5003383660420506</v>
      </c>
      <c r="AP6" s="4">
        <v>5</v>
      </c>
      <c r="AQ6" s="8">
        <f t="shared" si="19"/>
        <v>2.9169486383683756</v>
      </c>
      <c r="AR6" s="4">
        <v>23</v>
      </c>
      <c r="AS6" s="8">
        <f t="shared" si="20"/>
        <v>1.3417963736494527</v>
      </c>
      <c r="AT6" s="4">
        <v>6</v>
      </c>
      <c r="AU6" s="8">
        <f t="shared" si="21"/>
        <v>3.5003383660420506</v>
      </c>
    </row>
    <row r="7" spans="1:47" x14ac:dyDescent="0.35">
      <c r="A7" s="4" t="s">
        <v>116</v>
      </c>
      <c r="B7" s="4" t="s">
        <v>117</v>
      </c>
      <c r="C7" s="4" t="s">
        <v>47</v>
      </c>
      <c r="D7" s="4" t="s">
        <v>5</v>
      </c>
      <c r="E7" s="5">
        <v>31.292632327629601</v>
      </c>
      <c r="F7" s="5">
        <v>48.738917589429803</v>
      </c>
      <c r="G7" s="6">
        <v>1302591</v>
      </c>
      <c r="H7" s="6" t="s">
        <v>63</v>
      </c>
      <c r="I7" s="12" t="s">
        <v>102</v>
      </c>
      <c r="J7" s="6" t="s">
        <v>60</v>
      </c>
      <c r="K7" s="6" t="s">
        <v>62</v>
      </c>
      <c r="L7" s="6" t="s">
        <v>63</v>
      </c>
      <c r="M7" s="6" t="s">
        <v>63</v>
      </c>
      <c r="N7" s="6" t="str">
        <f t="shared" si="0"/>
        <v>No</v>
      </c>
      <c r="O7" s="6" t="str">
        <f t="shared" si="1"/>
        <v>No</v>
      </c>
      <c r="P7" s="6" t="str">
        <f t="shared" si="2"/>
        <v>No</v>
      </c>
      <c r="Q7" s="6" t="str">
        <f t="shared" si="3"/>
        <v>No</v>
      </c>
      <c r="R7" s="6" t="str">
        <f t="shared" si="4"/>
        <v>Yes</v>
      </c>
      <c r="S7" s="6" t="str">
        <f t="shared" si="5"/>
        <v>No</v>
      </c>
      <c r="T7" s="6" t="str">
        <f t="shared" si="6"/>
        <v>No</v>
      </c>
      <c r="U7" s="7">
        <v>21398</v>
      </c>
      <c r="V7" s="8">
        <f t="shared" si="7"/>
        <v>16.427259208761615</v>
      </c>
      <c r="W7" s="7">
        <f t="shared" si="8"/>
        <v>1095764</v>
      </c>
      <c r="X7" s="8">
        <f t="shared" si="9"/>
        <v>84.121877089585297</v>
      </c>
      <c r="Y7" s="7">
        <v>919858</v>
      </c>
      <c r="Z7" s="8">
        <f t="shared" si="10"/>
        <v>70.617561460197408</v>
      </c>
      <c r="AA7" s="7">
        <v>175906</v>
      </c>
      <c r="AB7" s="8">
        <f t="shared" si="11"/>
        <v>13.504315629387889</v>
      </c>
      <c r="AC7" s="7">
        <v>349175</v>
      </c>
      <c r="AD7" s="8">
        <f t="shared" si="12"/>
        <v>26.806188588743513</v>
      </c>
      <c r="AE7" s="7">
        <v>5907</v>
      </c>
      <c r="AF7" s="8">
        <f t="shared" si="13"/>
        <v>4.5348079328046946</v>
      </c>
      <c r="AG7" s="7">
        <v>20</v>
      </c>
      <c r="AH7" s="7">
        <v>4435</v>
      </c>
      <c r="AI7" s="8">
        <f t="shared" si="14"/>
        <v>3.4047525278464228</v>
      </c>
      <c r="AJ7" s="7">
        <v>4648</v>
      </c>
      <c r="AK7" s="8">
        <f t="shared" si="15"/>
        <v>3.5682727732649773</v>
      </c>
      <c r="AL7" s="7">
        <f t="shared" si="16"/>
        <v>-213</v>
      </c>
      <c r="AM7" s="11">
        <f t="shared" si="17"/>
        <v>104.80270574971814</v>
      </c>
      <c r="AN7" s="10">
        <v>162</v>
      </c>
      <c r="AO7" s="8">
        <f t="shared" si="18"/>
        <v>1.2436751060002718</v>
      </c>
      <c r="AP7" s="4">
        <v>93</v>
      </c>
      <c r="AQ7" s="8">
        <f t="shared" si="19"/>
        <v>7.1396163492608196</v>
      </c>
      <c r="AR7" s="4">
        <v>276</v>
      </c>
      <c r="AS7" s="8">
        <f t="shared" si="20"/>
        <v>2.1188538842967595</v>
      </c>
      <c r="AT7" s="4">
        <v>22</v>
      </c>
      <c r="AU7" s="8">
        <f t="shared" si="21"/>
        <v>1.6889415019756777</v>
      </c>
    </row>
    <row r="8" spans="1:47" x14ac:dyDescent="0.35">
      <c r="A8" s="4" t="s">
        <v>116</v>
      </c>
      <c r="B8" s="4" t="s">
        <v>117</v>
      </c>
      <c r="C8" s="4" t="s">
        <v>32</v>
      </c>
      <c r="D8" s="4" t="s">
        <v>6</v>
      </c>
      <c r="E8" s="5">
        <v>31.8737327491794</v>
      </c>
      <c r="F8" s="5">
        <v>49.9735166875899</v>
      </c>
      <c r="G8" s="6">
        <v>119399</v>
      </c>
      <c r="H8" s="6" t="s">
        <v>62</v>
      </c>
      <c r="I8" s="12" t="s">
        <v>100</v>
      </c>
      <c r="K8" s="6" t="s">
        <v>62</v>
      </c>
      <c r="L8" s="6" t="s">
        <v>63</v>
      </c>
      <c r="M8" s="6" t="s">
        <v>62</v>
      </c>
      <c r="N8" s="6" t="str">
        <f t="shared" si="0"/>
        <v>No</v>
      </c>
      <c r="O8" s="6" t="str">
        <f t="shared" si="1"/>
        <v>Yes</v>
      </c>
      <c r="P8" s="6" t="str">
        <f t="shared" si="2"/>
        <v>No</v>
      </c>
      <c r="Q8" s="6" t="str">
        <f t="shared" si="3"/>
        <v>Yes</v>
      </c>
      <c r="R8" s="6" t="str">
        <f t="shared" si="4"/>
        <v>Yes</v>
      </c>
      <c r="S8" s="6" t="str">
        <f t="shared" si="5"/>
        <v>No</v>
      </c>
      <c r="T8" s="6" t="str">
        <f t="shared" si="6"/>
        <v>No</v>
      </c>
      <c r="U8" s="7">
        <v>1844</v>
      </c>
      <c r="V8" s="8">
        <f t="shared" si="7"/>
        <v>15.444015444015445</v>
      </c>
      <c r="W8" s="7">
        <f t="shared" si="8"/>
        <v>65097</v>
      </c>
      <c r="X8" s="8">
        <f t="shared" si="9"/>
        <v>54.520557123594003</v>
      </c>
      <c r="Y8" s="7">
        <v>49699</v>
      </c>
      <c r="Z8" s="8">
        <f t="shared" si="10"/>
        <v>41.624301711069606</v>
      </c>
      <c r="AA8" s="7">
        <v>15398</v>
      </c>
      <c r="AB8" s="8">
        <f t="shared" si="11"/>
        <v>12.896255412524393</v>
      </c>
      <c r="AC8" s="7">
        <v>121177</v>
      </c>
      <c r="AD8" s="8">
        <f t="shared" si="12"/>
        <v>101.48912469953683</v>
      </c>
      <c r="AE8" s="7">
        <v>822</v>
      </c>
      <c r="AF8" s="8">
        <f t="shared" si="13"/>
        <v>6.8844797695123079</v>
      </c>
      <c r="AG8" s="7">
        <v>1</v>
      </c>
      <c r="AH8" s="7">
        <v>150</v>
      </c>
      <c r="AI8" s="8">
        <f t="shared" si="14"/>
        <v>1.2562919287431218</v>
      </c>
      <c r="AJ8" s="7">
        <v>178</v>
      </c>
      <c r="AK8" s="8">
        <f t="shared" si="15"/>
        <v>1.490799755441838</v>
      </c>
      <c r="AL8" s="7">
        <f t="shared" si="16"/>
        <v>-28</v>
      </c>
      <c r="AM8" s="11">
        <f t="shared" si="17"/>
        <v>118.66666666666667</v>
      </c>
      <c r="AN8" s="10">
        <v>120</v>
      </c>
      <c r="AO8" s="8">
        <f t="shared" si="18"/>
        <v>10.050335429944974</v>
      </c>
      <c r="AP8" s="4">
        <v>9</v>
      </c>
      <c r="AQ8" s="8">
        <f t="shared" si="19"/>
        <v>7.5377515724587312</v>
      </c>
      <c r="AR8" s="4">
        <v>21</v>
      </c>
      <c r="AS8" s="8">
        <f t="shared" si="20"/>
        <v>1.7588087002403705</v>
      </c>
      <c r="AT8" s="4">
        <v>8</v>
      </c>
      <c r="AU8" s="8">
        <f t="shared" si="21"/>
        <v>6.7002236199633165</v>
      </c>
    </row>
    <row r="9" spans="1:47" x14ac:dyDescent="0.35">
      <c r="A9" s="4" t="s">
        <v>116</v>
      </c>
      <c r="B9" s="4" t="s">
        <v>117</v>
      </c>
      <c r="C9" s="4" t="s">
        <v>33</v>
      </c>
      <c r="D9" s="4" t="s">
        <v>7</v>
      </c>
      <c r="E9" s="5">
        <v>31.524749399629901</v>
      </c>
      <c r="F9" s="5">
        <v>49.8868966</v>
      </c>
      <c r="G9" s="6">
        <v>105384</v>
      </c>
      <c r="H9" s="6" t="s">
        <v>63</v>
      </c>
      <c r="I9" s="12" t="s">
        <v>103</v>
      </c>
      <c r="J9" s="6" t="s">
        <v>59</v>
      </c>
      <c r="K9" s="6" t="s">
        <v>62</v>
      </c>
      <c r="L9" s="6" t="s">
        <v>63</v>
      </c>
      <c r="M9" s="6" t="s">
        <v>62</v>
      </c>
      <c r="N9" s="6" t="str">
        <f t="shared" si="0"/>
        <v>No</v>
      </c>
      <c r="O9" s="6" t="str">
        <f t="shared" si="1"/>
        <v>Yes</v>
      </c>
      <c r="P9" s="6" t="str">
        <f t="shared" si="2"/>
        <v>No</v>
      </c>
      <c r="Q9" s="6" t="str">
        <f t="shared" si="3"/>
        <v>Yes</v>
      </c>
      <c r="R9" s="6" t="str">
        <f t="shared" si="4"/>
        <v>Yes</v>
      </c>
      <c r="S9" s="6" t="str">
        <f t="shared" si="5"/>
        <v>No</v>
      </c>
      <c r="T9" s="6" t="str">
        <f t="shared" si="6"/>
        <v>No</v>
      </c>
      <c r="U9" s="7">
        <v>1116</v>
      </c>
      <c r="V9" s="8">
        <f t="shared" si="7"/>
        <v>10.589842860396265</v>
      </c>
      <c r="W9" s="7">
        <f t="shared" si="8"/>
        <v>28269</v>
      </c>
      <c r="X9" s="8">
        <f t="shared" si="9"/>
        <v>26.824755181052151</v>
      </c>
      <c r="Y9" s="7">
        <v>24469</v>
      </c>
      <c r="Z9" s="8">
        <f t="shared" si="10"/>
        <v>23.218894708874213</v>
      </c>
      <c r="AA9" s="7">
        <v>3800</v>
      </c>
      <c r="AB9" s="8">
        <f t="shared" si="11"/>
        <v>3.6058604721779393</v>
      </c>
      <c r="AC9" s="7">
        <v>96939</v>
      </c>
      <c r="AD9" s="8">
        <f t="shared" si="12"/>
        <v>91.986449555909815</v>
      </c>
      <c r="AE9" s="7">
        <v>553</v>
      </c>
      <c r="AF9" s="8">
        <f t="shared" si="13"/>
        <v>5.2474758976694762</v>
      </c>
      <c r="AG9" s="7">
        <v>1</v>
      </c>
      <c r="AH9" s="7">
        <v>58</v>
      </c>
      <c r="AI9" s="8">
        <f t="shared" si="14"/>
        <v>0.55036817733242238</v>
      </c>
      <c r="AJ9" s="7">
        <v>115</v>
      </c>
      <c r="AK9" s="8">
        <f t="shared" si="15"/>
        <v>1.0912472481591133</v>
      </c>
      <c r="AL9" s="7">
        <f t="shared" si="16"/>
        <v>-57</v>
      </c>
      <c r="AM9" s="11">
        <f t="shared" si="17"/>
        <v>198.27586206896552</v>
      </c>
      <c r="AN9" s="10">
        <v>82</v>
      </c>
      <c r="AO9" s="8">
        <f t="shared" si="18"/>
        <v>7.781067334699765</v>
      </c>
      <c r="AP9" s="4">
        <v>6</v>
      </c>
      <c r="AQ9" s="8">
        <f t="shared" si="19"/>
        <v>5.6934639034388521</v>
      </c>
      <c r="AR9" s="4">
        <v>13</v>
      </c>
      <c r="AS9" s="8">
        <f t="shared" si="20"/>
        <v>1.2335838457450847</v>
      </c>
      <c r="AT9" s="4">
        <v>6</v>
      </c>
      <c r="AU9" s="8">
        <f t="shared" si="21"/>
        <v>5.6934639034388521</v>
      </c>
    </row>
    <row r="10" spans="1:47" x14ac:dyDescent="0.35">
      <c r="A10" s="4" t="s">
        <v>116</v>
      </c>
      <c r="B10" s="4" t="s">
        <v>117</v>
      </c>
      <c r="C10" s="4" t="s">
        <v>34</v>
      </c>
      <c r="D10" s="4" t="s">
        <v>8</v>
      </c>
      <c r="E10" s="5">
        <v>31.553514099628401</v>
      </c>
      <c r="F10" s="5">
        <v>49.007716799999997</v>
      </c>
      <c r="G10" s="6">
        <v>51665</v>
      </c>
      <c r="H10" s="6" t="s">
        <v>62</v>
      </c>
      <c r="I10" s="12" t="s">
        <v>100</v>
      </c>
      <c r="J10" s="6"/>
      <c r="K10" s="6" t="s">
        <v>63</v>
      </c>
      <c r="L10" s="6" t="s">
        <v>62</v>
      </c>
      <c r="M10" s="6" t="s">
        <v>62</v>
      </c>
      <c r="N10" s="6" t="str">
        <f t="shared" si="0"/>
        <v>Yes</v>
      </c>
      <c r="O10" s="6" t="str">
        <f t="shared" si="1"/>
        <v>No</v>
      </c>
      <c r="P10" s="6" t="str">
        <f t="shared" si="2"/>
        <v>No</v>
      </c>
      <c r="Q10" s="6" t="str">
        <f t="shared" si="3"/>
        <v>Yes</v>
      </c>
      <c r="R10" s="6" t="str">
        <f t="shared" si="4"/>
        <v>No</v>
      </c>
      <c r="S10" s="6" t="str">
        <f t="shared" si="5"/>
        <v>Yes</v>
      </c>
      <c r="T10" s="6" t="str">
        <f t="shared" si="6"/>
        <v>No</v>
      </c>
      <c r="U10" s="7">
        <v>1450</v>
      </c>
      <c r="V10" s="8">
        <f t="shared" si="7"/>
        <v>28.065421465208555</v>
      </c>
      <c r="W10" s="7">
        <f t="shared" si="8"/>
        <v>48210</v>
      </c>
      <c r="X10" s="8">
        <f t="shared" si="9"/>
        <v>93.31268750604859</v>
      </c>
      <c r="Y10" s="7">
        <v>41961</v>
      </c>
      <c r="Z10" s="8">
        <f t="shared" si="10"/>
        <v>81.217458627697667</v>
      </c>
      <c r="AA10" s="7">
        <v>6249</v>
      </c>
      <c r="AB10" s="8">
        <f t="shared" si="11"/>
        <v>12.095228878350914</v>
      </c>
      <c r="AC10" s="7">
        <v>87295</v>
      </c>
      <c r="AD10" s="8">
        <f t="shared" si="12"/>
        <v>168.96351495209524</v>
      </c>
      <c r="AE10" s="7">
        <v>206</v>
      </c>
      <c r="AF10" s="8">
        <f t="shared" si="13"/>
        <v>3.98722539436756</v>
      </c>
      <c r="AG10" s="7">
        <v>0</v>
      </c>
      <c r="AH10" s="7">
        <v>0</v>
      </c>
      <c r="AI10" s="8">
        <f t="shared" si="14"/>
        <v>0</v>
      </c>
      <c r="AJ10" s="7">
        <v>0</v>
      </c>
      <c r="AK10" s="8">
        <f t="shared" si="15"/>
        <v>0</v>
      </c>
      <c r="AL10" s="7">
        <f t="shared" si="16"/>
        <v>0</v>
      </c>
      <c r="AM10" s="11">
        <f t="shared" si="17"/>
        <v>0</v>
      </c>
      <c r="AN10" s="10">
        <v>44</v>
      </c>
      <c r="AO10" s="8">
        <f t="shared" si="18"/>
        <v>8.5164037549598373</v>
      </c>
      <c r="AP10" s="4">
        <v>2</v>
      </c>
      <c r="AQ10" s="8">
        <f t="shared" si="19"/>
        <v>3.8710926158908356</v>
      </c>
      <c r="AR10" s="4">
        <v>12</v>
      </c>
      <c r="AS10" s="8">
        <f t="shared" si="20"/>
        <v>2.322655569534501</v>
      </c>
      <c r="AT10" s="4">
        <v>4</v>
      </c>
      <c r="AU10" s="8">
        <f t="shared" si="21"/>
        <v>7.7421852317816713</v>
      </c>
    </row>
    <row r="11" spans="1:47" x14ac:dyDescent="0.35">
      <c r="A11" s="4" t="s">
        <v>116</v>
      </c>
      <c r="B11" s="4" t="s">
        <v>117</v>
      </c>
      <c r="C11" s="4" t="s">
        <v>35</v>
      </c>
      <c r="D11" s="4" t="s">
        <v>9</v>
      </c>
      <c r="E11" s="5">
        <v>30.432790899702901</v>
      </c>
      <c r="F11" s="5">
        <v>49.079479800000001</v>
      </c>
      <c r="G11" s="6">
        <v>296271</v>
      </c>
      <c r="H11" s="6" t="s">
        <v>63</v>
      </c>
      <c r="I11" s="12" t="s">
        <v>104</v>
      </c>
      <c r="J11" s="6" t="s">
        <v>59</v>
      </c>
      <c r="K11" s="6" t="s">
        <v>63</v>
      </c>
      <c r="L11" s="6" t="s">
        <v>63</v>
      </c>
      <c r="M11" s="6" t="s">
        <v>63</v>
      </c>
      <c r="N11" s="6" t="str">
        <f t="shared" si="0"/>
        <v>No</v>
      </c>
      <c r="O11" s="6" t="str">
        <f t="shared" si="1"/>
        <v>No</v>
      </c>
      <c r="P11" s="6" t="str">
        <f t="shared" si="2"/>
        <v>No</v>
      </c>
      <c r="Q11" s="6" t="str">
        <f t="shared" si="3"/>
        <v>No</v>
      </c>
      <c r="R11" s="6" t="str">
        <f t="shared" si="4"/>
        <v>No</v>
      </c>
      <c r="S11" s="6" t="str">
        <f t="shared" si="5"/>
        <v>No</v>
      </c>
      <c r="T11" s="6" t="str">
        <f t="shared" si="6"/>
        <v>Yes</v>
      </c>
      <c r="U11" s="7">
        <v>5002</v>
      </c>
      <c r="V11" s="8">
        <f t="shared" si="7"/>
        <v>16.883191402465986</v>
      </c>
      <c r="W11" s="7">
        <f t="shared" si="8"/>
        <v>283321</v>
      </c>
      <c r="X11" s="8">
        <f t="shared" si="9"/>
        <v>95.629001826030901</v>
      </c>
      <c r="Y11" s="7">
        <v>253040</v>
      </c>
      <c r="Z11" s="8">
        <f t="shared" si="10"/>
        <v>85.40829173290669</v>
      </c>
      <c r="AA11" s="7">
        <v>30281</v>
      </c>
      <c r="AB11" s="8">
        <f t="shared" si="11"/>
        <v>10.2207100931242</v>
      </c>
      <c r="AC11" s="7">
        <v>59354</v>
      </c>
      <c r="AD11" s="8">
        <f t="shared" si="12"/>
        <v>20.033685375888965</v>
      </c>
      <c r="AE11" s="7">
        <v>593</v>
      </c>
      <c r="AF11" s="8">
        <f t="shared" si="13"/>
        <v>2.0015458819796743</v>
      </c>
      <c r="AG11" s="7">
        <v>4</v>
      </c>
      <c r="AH11" s="7">
        <v>496</v>
      </c>
      <c r="AI11" s="8">
        <f t="shared" si="14"/>
        <v>1.6741429299526447</v>
      </c>
      <c r="AJ11" s="7">
        <v>328</v>
      </c>
      <c r="AK11" s="8">
        <f t="shared" si="15"/>
        <v>1.1070945181944909</v>
      </c>
      <c r="AL11" s="7">
        <f t="shared" si="16"/>
        <v>168</v>
      </c>
      <c r="AM11" s="11">
        <f t="shared" si="17"/>
        <v>66.129032258064512</v>
      </c>
      <c r="AN11" s="10">
        <v>48</v>
      </c>
      <c r="AO11" s="8">
        <f t="shared" si="18"/>
        <v>1.6201383193090109</v>
      </c>
      <c r="AP11" s="4">
        <v>17</v>
      </c>
      <c r="AQ11" s="8">
        <f t="shared" si="19"/>
        <v>5.7379898808860812</v>
      </c>
      <c r="AR11" s="4">
        <v>38</v>
      </c>
      <c r="AS11" s="8">
        <f t="shared" si="20"/>
        <v>1.2826095027863003</v>
      </c>
      <c r="AT11" s="4">
        <v>6</v>
      </c>
      <c r="AU11" s="8">
        <f t="shared" si="21"/>
        <v>2.0251728991362636</v>
      </c>
    </row>
    <row r="12" spans="1:47" x14ac:dyDescent="0.35">
      <c r="A12" s="4" t="s">
        <v>116</v>
      </c>
      <c r="B12" s="4" t="s">
        <v>117</v>
      </c>
      <c r="C12" s="4" t="s">
        <v>36</v>
      </c>
      <c r="D12" s="4" t="s">
        <v>10</v>
      </c>
      <c r="E12" s="5">
        <v>30.636905299686902</v>
      </c>
      <c r="F12" s="5">
        <v>50.121206800000003</v>
      </c>
      <c r="G12" s="6">
        <v>134795</v>
      </c>
      <c r="H12" s="6" t="s">
        <v>63</v>
      </c>
      <c r="I12" s="12" t="s">
        <v>105</v>
      </c>
      <c r="J12" s="6" t="s">
        <v>59</v>
      </c>
      <c r="K12" s="6" t="s">
        <v>62</v>
      </c>
      <c r="L12" s="6" t="s">
        <v>63</v>
      </c>
      <c r="M12" s="6" t="s">
        <v>63</v>
      </c>
      <c r="N12" s="6" t="str">
        <f t="shared" si="0"/>
        <v>No</v>
      </c>
      <c r="O12" s="6" t="str">
        <f t="shared" si="1"/>
        <v>No</v>
      </c>
      <c r="P12" s="6" t="str">
        <f t="shared" si="2"/>
        <v>No</v>
      </c>
      <c r="Q12" s="6" t="str">
        <f t="shared" si="3"/>
        <v>No</v>
      </c>
      <c r="R12" s="6" t="str">
        <f t="shared" si="4"/>
        <v>Yes</v>
      </c>
      <c r="S12" s="6" t="str">
        <f t="shared" si="5"/>
        <v>No</v>
      </c>
      <c r="T12" s="6" t="str">
        <f t="shared" si="6"/>
        <v>No</v>
      </c>
      <c r="U12" s="7">
        <v>5012</v>
      </c>
      <c r="V12" s="8">
        <f t="shared" si="7"/>
        <v>37.182388070774138</v>
      </c>
      <c r="W12" s="7">
        <f t="shared" si="8"/>
        <v>107105</v>
      </c>
      <c r="X12" s="8">
        <f t="shared" si="9"/>
        <v>79.457695018361221</v>
      </c>
      <c r="Y12" s="7">
        <v>84792</v>
      </c>
      <c r="Z12" s="8">
        <f t="shared" si="10"/>
        <v>62.904410400979259</v>
      </c>
      <c r="AA12" s="7">
        <v>22313</v>
      </c>
      <c r="AB12" s="8">
        <f t="shared" si="11"/>
        <v>16.553284617381951</v>
      </c>
      <c r="AC12" s="7">
        <v>63184</v>
      </c>
      <c r="AD12" s="8">
        <f t="shared" si="12"/>
        <v>46.874142215957562</v>
      </c>
      <c r="AE12" s="7">
        <v>1024</v>
      </c>
      <c r="AF12" s="8">
        <f t="shared" si="13"/>
        <v>7.59672094662265</v>
      </c>
      <c r="AG12" s="7">
        <v>3</v>
      </c>
      <c r="AH12" s="7">
        <v>376</v>
      </c>
      <c r="AI12" s="8">
        <f t="shared" si="14"/>
        <v>2.7894209725880041</v>
      </c>
      <c r="AJ12" s="7">
        <v>317</v>
      </c>
      <c r="AK12" s="8">
        <f t="shared" si="15"/>
        <v>2.3517192774212696</v>
      </c>
      <c r="AL12" s="7">
        <f t="shared" si="16"/>
        <v>59</v>
      </c>
      <c r="AM12" s="11">
        <f t="shared" si="17"/>
        <v>84.308510638297875</v>
      </c>
      <c r="AN12" s="10">
        <v>79</v>
      </c>
      <c r="AO12" s="8">
        <f t="shared" si="18"/>
        <v>5.8607515115545832</v>
      </c>
      <c r="AP12" s="4">
        <v>21</v>
      </c>
      <c r="AQ12" s="8">
        <f t="shared" si="19"/>
        <v>15.57921287881598</v>
      </c>
      <c r="AR12" s="4">
        <v>28</v>
      </c>
      <c r="AS12" s="8">
        <f t="shared" si="20"/>
        <v>2.0772283838421308</v>
      </c>
      <c r="AT12" s="4">
        <v>12</v>
      </c>
      <c r="AU12" s="8">
        <f t="shared" si="21"/>
        <v>8.9024073593234174</v>
      </c>
    </row>
    <row r="13" spans="1:47" x14ac:dyDescent="0.35">
      <c r="A13" s="4" t="s">
        <v>116</v>
      </c>
      <c r="B13" s="4" t="s">
        <v>117</v>
      </c>
      <c r="C13" s="4" t="s">
        <v>37</v>
      </c>
      <c r="D13" s="4" t="s">
        <v>11</v>
      </c>
      <c r="E13" s="5">
        <v>31.480821499632199</v>
      </c>
      <c r="F13" s="5">
        <v>48.435379099999899</v>
      </c>
      <c r="G13" s="6">
        <v>53762</v>
      </c>
      <c r="H13" s="6" t="s">
        <v>62</v>
      </c>
      <c r="I13" s="12" t="s">
        <v>100</v>
      </c>
      <c r="J13" s="6" t="s">
        <v>59</v>
      </c>
      <c r="K13" s="6" t="s">
        <v>63</v>
      </c>
      <c r="L13" s="6" t="s">
        <v>62</v>
      </c>
      <c r="M13" s="6" t="s">
        <v>62</v>
      </c>
      <c r="N13" s="6" t="str">
        <f t="shared" si="0"/>
        <v>Yes</v>
      </c>
      <c r="O13" s="6" t="str">
        <f t="shared" si="1"/>
        <v>No</v>
      </c>
      <c r="P13" s="6" t="str">
        <f t="shared" si="2"/>
        <v>No</v>
      </c>
      <c r="Q13" s="6" t="str">
        <f t="shared" si="3"/>
        <v>Yes</v>
      </c>
      <c r="R13" s="6" t="str">
        <f t="shared" si="4"/>
        <v>No</v>
      </c>
      <c r="S13" s="6" t="str">
        <f t="shared" si="5"/>
        <v>Yes</v>
      </c>
      <c r="T13" s="6" t="str">
        <f t="shared" si="6"/>
        <v>No</v>
      </c>
      <c r="U13" s="7">
        <v>0</v>
      </c>
      <c r="V13" s="8">
        <f t="shared" si="7"/>
        <v>0</v>
      </c>
      <c r="W13" s="7">
        <f t="shared" si="8"/>
        <v>0</v>
      </c>
      <c r="X13" s="8">
        <f t="shared" si="9"/>
        <v>0</v>
      </c>
      <c r="Y13" s="7">
        <v>0</v>
      </c>
      <c r="Z13" s="8">
        <f t="shared" si="10"/>
        <v>0</v>
      </c>
      <c r="AA13" s="7">
        <v>0</v>
      </c>
      <c r="AB13" s="8">
        <f t="shared" si="11"/>
        <v>0</v>
      </c>
      <c r="AC13" s="7">
        <v>72923</v>
      </c>
      <c r="AD13" s="8">
        <f t="shared" si="12"/>
        <v>135.64041516312636</v>
      </c>
      <c r="AE13" s="7">
        <v>110</v>
      </c>
      <c r="AF13" s="8">
        <f t="shared" si="13"/>
        <v>2.0460548342695581</v>
      </c>
      <c r="AG13" s="7">
        <v>0</v>
      </c>
      <c r="AH13" s="7">
        <v>0</v>
      </c>
      <c r="AI13" s="8">
        <f t="shared" si="14"/>
        <v>0</v>
      </c>
      <c r="AJ13" s="7">
        <v>0</v>
      </c>
      <c r="AK13" s="8">
        <f t="shared" si="15"/>
        <v>0</v>
      </c>
      <c r="AL13" s="7">
        <f t="shared" si="16"/>
        <v>0</v>
      </c>
      <c r="AM13" s="11">
        <f t="shared" si="17"/>
        <v>0</v>
      </c>
      <c r="AN13" s="10">
        <v>26</v>
      </c>
      <c r="AO13" s="8">
        <f t="shared" si="18"/>
        <v>4.8361296082735015</v>
      </c>
      <c r="AP13" s="4">
        <v>2</v>
      </c>
      <c r="AQ13" s="8">
        <f t="shared" si="19"/>
        <v>3.7200996986719246</v>
      </c>
      <c r="AR13" s="4">
        <v>5</v>
      </c>
      <c r="AS13" s="8">
        <f t="shared" si="20"/>
        <v>0.93002492466798115</v>
      </c>
      <c r="AT13" s="4">
        <v>1</v>
      </c>
      <c r="AU13" s="8">
        <f t="shared" si="21"/>
        <v>1.8600498493359623</v>
      </c>
    </row>
    <row r="14" spans="1:47" x14ac:dyDescent="0.35">
      <c r="A14" s="4" t="s">
        <v>116</v>
      </c>
      <c r="B14" s="4" t="s">
        <v>117</v>
      </c>
      <c r="C14" s="4" t="s">
        <v>38</v>
      </c>
      <c r="D14" s="4" t="s">
        <v>12</v>
      </c>
      <c r="E14" s="5">
        <v>30.433310499702898</v>
      </c>
      <c r="F14" s="5">
        <v>48.177985799999902</v>
      </c>
      <c r="G14" s="6">
        <v>170976</v>
      </c>
      <c r="H14" s="6" t="s">
        <v>63</v>
      </c>
      <c r="I14" s="12" t="s">
        <v>106</v>
      </c>
      <c r="J14" s="6"/>
      <c r="K14" s="6" t="s">
        <v>63</v>
      </c>
      <c r="L14" s="6" t="s">
        <v>62</v>
      </c>
      <c r="M14" s="6" t="s">
        <v>62</v>
      </c>
      <c r="N14" s="6" t="str">
        <f t="shared" si="0"/>
        <v>Yes</v>
      </c>
      <c r="O14" s="6" t="str">
        <f t="shared" si="1"/>
        <v>No</v>
      </c>
      <c r="P14" s="6" t="str">
        <f t="shared" si="2"/>
        <v>No</v>
      </c>
      <c r="Q14" s="6" t="str">
        <f t="shared" si="3"/>
        <v>Yes</v>
      </c>
      <c r="R14" s="6" t="str">
        <f t="shared" si="4"/>
        <v>No</v>
      </c>
      <c r="S14" s="6" t="str">
        <f t="shared" si="5"/>
        <v>Yes</v>
      </c>
      <c r="T14" s="6" t="str">
        <f t="shared" si="6"/>
        <v>No</v>
      </c>
      <c r="U14" s="7">
        <v>2247</v>
      </c>
      <c r="V14" s="8">
        <f t="shared" si="7"/>
        <v>13.142195395845031</v>
      </c>
      <c r="W14" s="7">
        <f t="shared" si="8"/>
        <v>120362</v>
      </c>
      <c r="X14" s="8">
        <f t="shared" si="9"/>
        <v>70.397014785700918</v>
      </c>
      <c r="Y14" s="7">
        <v>101146</v>
      </c>
      <c r="Z14" s="8">
        <f t="shared" si="10"/>
        <v>59.158010481003188</v>
      </c>
      <c r="AA14" s="7">
        <v>19216</v>
      </c>
      <c r="AB14" s="8">
        <f t="shared" si="11"/>
        <v>11.239004304697735</v>
      </c>
      <c r="AC14" s="7">
        <v>73574</v>
      </c>
      <c r="AD14" s="8">
        <f t="shared" si="12"/>
        <v>43.031770540894627</v>
      </c>
      <c r="AE14" s="7">
        <v>713</v>
      </c>
      <c r="AF14" s="8">
        <f t="shared" si="13"/>
        <v>4.1701759311248363</v>
      </c>
      <c r="AG14" s="7">
        <v>1</v>
      </c>
      <c r="AH14" s="7">
        <v>240</v>
      </c>
      <c r="AI14" s="8">
        <f t="shared" si="14"/>
        <v>1.403705783267827</v>
      </c>
      <c r="AJ14" s="7">
        <v>241</v>
      </c>
      <c r="AK14" s="8">
        <f t="shared" si="15"/>
        <v>1.4095545573647765</v>
      </c>
      <c r="AL14" s="7">
        <f t="shared" si="16"/>
        <v>-1</v>
      </c>
      <c r="AM14" s="11">
        <f t="shared" si="17"/>
        <v>100.41666666666667</v>
      </c>
      <c r="AN14" s="10">
        <v>53</v>
      </c>
      <c r="AO14" s="8">
        <f t="shared" si="18"/>
        <v>3.0998502713831182</v>
      </c>
      <c r="AP14" s="4">
        <v>7</v>
      </c>
      <c r="AQ14" s="8">
        <f t="shared" si="19"/>
        <v>4.0941418678644954</v>
      </c>
      <c r="AR14" s="4">
        <v>19</v>
      </c>
      <c r="AS14" s="8">
        <f t="shared" si="20"/>
        <v>1.1112670784203631</v>
      </c>
      <c r="AT14" s="4">
        <v>9</v>
      </c>
      <c r="AU14" s="8">
        <f t="shared" si="21"/>
        <v>5.2638966872543511</v>
      </c>
    </row>
    <row r="15" spans="1:47" x14ac:dyDescent="0.35">
      <c r="A15" s="4" t="s">
        <v>116</v>
      </c>
      <c r="B15" s="4" t="s">
        <v>117</v>
      </c>
      <c r="C15" s="4" t="s">
        <v>48</v>
      </c>
      <c r="D15" s="4" t="s">
        <v>13</v>
      </c>
      <c r="E15" s="5">
        <v>32.4074885107553</v>
      </c>
      <c r="F15" s="5">
        <v>48.404029194152898</v>
      </c>
      <c r="G15" s="6">
        <v>443971</v>
      </c>
      <c r="H15" s="6" t="s">
        <v>63</v>
      </c>
      <c r="I15" s="12" t="s">
        <v>107</v>
      </c>
      <c r="J15" s="6" t="s">
        <v>59</v>
      </c>
      <c r="K15" s="6" t="s">
        <v>62</v>
      </c>
      <c r="L15" s="6" t="s">
        <v>63</v>
      </c>
      <c r="M15" s="6" t="s">
        <v>63</v>
      </c>
      <c r="N15" s="6" t="str">
        <f t="shared" si="0"/>
        <v>No</v>
      </c>
      <c r="O15" s="6" t="str">
        <f t="shared" si="1"/>
        <v>No</v>
      </c>
      <c r="P15" s="6" t="str">
        <f t="shared" si="2"/>
        <v>No</v>
      </c>
      <c r="Q15" s="6" t="str">
        <f t="shared" si="3"/>
        <v>No</v>
      </c>
      <c r="R15" s="6" t="str">
        <f t="shared" si="4"/>
        <v>Yes</v>
      </c>
      <c r="S15" s="6" t="str">
        <f t="shared" si="5"/>
        <v>No</v>
      </c>
      <c r="T15" s="6" t="str">
        <f t="shared" si="6"/>
        <v>No</v>
      </c>
      <c r="U15" s="7">
        <v>8605</v>
      </c>
      <c r="V15" s="8">
        <f t="shared" si="7"/>
        <v>19.381896565316204</v>
      </c>
      <c r="W15" s="7">
        <f t="shared" si="8"/>
        <v>220605</v>
      </c>
      <c r="X15" s="8">
        <f t="shared" si="9"/>
        <v>49.689056267188626</v>
      </c>
      <c r="Y15" s="7">
        <v>173427</v>
      </c>
      <c r="Z15" s="8">
        <f t="shared" si="10"/>
        <v>39.062686526822702</v>
      </c>
      <c r="AA15" s="7">
        <v>47178</v>
      </c>
      <c r="AB15" s="8">
        <f t="shared" si="11"/>
        <v>10.626369740365925</v>
      </c>
      <c r="AC15" s="7">
        <v>218550</v>
      </c>
      <c r="AD15" s="8">
        <f t="shared" si="12"/>
        <v>49.226188196976828</v>
      </c>
      <c r="AE15" s="7">
        <v>1763</v>
      </c>
      <c r="AF15" s="8">
        <f t="shared" si="13"/>
        <v>3.9709800865371836</v>
      </c>
      <c r="AG15" s="7">
        <v>4</v>
      </c>
      <c r="AH15" s="7">
        <v>668</v>
      </c>
      <c r="AI15" s="8">
        <f t="shared" si="14"/>
        <v>1.5046027781093809</v>
      </c>
      <c r="AJ15" s="7">
        <v>448</v>
      </c>
      <c r="AK15" s="8">
        <f t="shared" si="15"/>
        <v>1.0090749170553932</v>
      </c>
      <c r="AL15" s="7">
        <f t="shared" si="16"/>
        <v>220</v>
      </c>
      <c r="AM15" s="11">
        <f t="shared" si="17"/>
        <v>67.06586826347305</v>
      </c>
      <c r="AN15" s="10">
        <v>126</v>
      </c>
      <c r="AO15" s="8">
        <f t="shared" si="18"/>
        <v>2.8380232042182936</v>
      </c>
      <c r="AP15" s="4">
        <v>17</v>
      </c>
      <c r="AQ15" s="8">
        <f t="shared" si="19"/>
        <v>3.829078926326269</v>
      </c>
      <c r="AR15" s="4">
        <v>60</v>
      </c>
      <c r="AS15" s="8">
        <f t="shared" si="20"/>
        <v>1.3514396210563302</v>
      </c>
      <c r="AT15" s="4">
        <v>14</v>
      </c>
      <c r="AU15" s="8">
        <f t="shared" si="21"/>
        <v>3.1533591157981036</v>
      </c>
    </row>
    <row r="16" spans="1:47" x14ac:dyDescent="0.35">
      <c r="A16" s="4" t="s">
        <v>116</v>
      </c>
      <c r="B16" s="4" t="s">
        <v>117</v>
      </c>
      <c r="C16" s="4" t="s">
        <v>39</v>
      </c>
      <c r="D16" s="4" t="s">
        <v>14</v>
      </c>
      <c r="E16" s="5">
        <v>31.556580099628199</v>
      </c>
      <c r="F16" s="5">
        <v>48.188062599999903</v>
      </c>
      <c r="G16" s="6">
        <v>245904</v>
      </c>
      <c r="H16" s="6" t="s">
        <v>62</v>
      </c>
      <c r="I16" s="12" t="s">
        <v>100</v>
      </c>
      <c r="J16" s="6" t="s">
        <v>59</v>
      </c>
      <c r="K16" s="6" t="s">
        <v>63</v>
      </c>
      <c r="L16" s="6" t="s">
        <v>62</v>
      </c>
      <c r="M16" s="6" t="s">
        <v>62</v>
      </c>
      <c r="N16" s="6" t="str">
        <f t="shared" si="0"/>
        <v>Yes</v>
      </c>
      <c r="O16" s="6" t="str">
        <f t="shared" si="1"/>
        <v>No</v>
      </c>
      <c r="P16" s="6" t="str">
        <f t="shared" si="2"/>
        <v>No</v>
      </c>
      <c r="Q16" s="6" t="str">
        <f t="shared" si="3"/>
        <v>Yes</v>
      </c>
      <c r="R16" s="6" t="str">
        <f t="shared" si="4"/>
        <v>No</v>
      </c>
      <c r="S16" s="6" t="str">
        <f t="shared" si="5"/>
        <v>Yes</v>
      </c>
      <c r="T16" s="6" t="str">
        <f t="shared" si="6"/>
        <v>No</v>
      </c>
      <c r="U16" s="7">
        <v>2427</v>
      </c>
      <c r="V16" s="8">
        <f t="shared" si="7"/>
        <v>9.8697052508295933</v>
      </c>
      <c r="W16" s="7">
        <f t="shared" si="8"/>
        <v>75108</v>
      </c>
      <c r="X16" s="8">
        <f t="shared" si="9"/>
        <v>30.543626781182905</v>
      </c>
      <c r="Y16" s="7">
        <v>68615</v>
      </c>
      <c r="Z16" s="8">
        <f t="shared" si="10"/>
        <v>27.903165462944891</v>
      </c>
      <c r="AA16" s="7">
        <v>6493</v>
      </c>
      <c r="AB16" s="8">
        <f t="shared" si="11"/>
        <v>2.6404613182380117</v>
      </c>
      <c r="AC16" s="7">
        <v>77816</v>
      </c>
      <c r="AD16" s="8">
        <f t="shared" si="12"/>
        <v>31.644869542585724</v>
      </c>
      <c r="AE16" s="7">
        <v>415</v>
      </c>
      <c r="AF16" s="8">
        <f t="shared" si="13"/>
        <v>1.6876504652222006</v>
      </c>
      <c r="AG16" s="7">
        <v>2</v>
      </c>
      <c r="AH16" s="7">
        <v>270</v>
      </c>
      <c r="AI16" s="8">
        <f t="shared" si="14"/>
        <v>1.0979894593011907</v>
      </c>
      <c r="AJ16" s="7">
        <v>155</v>
      </c>
      <c r="AK16" s="8">
        <f t="shared" si="15"/>
        <v>0.63032728219142431</v>
      </c>
      <c r="AL16" s="7">
        <f t="shared" si="16"/>
        <v>115</v>
      </c>
      <c r="AM16" s="11">
        <f t="shared" si="17"/>
        <v>57.407407407407405</v>
      </c>
      <c r="AN16" s="10">
        <v>53</v>
      </c>
      <c r="AO16" s="8">
        <f t="shared" si="18"/>
        <v>2.1553126423319671</v>
      </c>
      <c r="AP16" s="4">
        <v>5</v>
      </c>
      <c r="AQ16" s="8">
        <f t="shared" si="19"/>
        <v>2.0333138135207234</v>
      </c>
      <c r="AR16" s="4">
        <v>12</v>
      </c>
      <c r="AS16" s="8">
        <f t="shared" si="20"/>
        <v>0.48799531524497369</v>
      </c>
      <c r="AT16" s="4">
        <v>5</v>
      </c>
      <c r="AU16" s="8">
        <f t="shared" si="21"/>
        <v>2.0333138135207234</v>
      </c>
    </row>
    <row r="17" spans="1:47" x14ac:dyDescent="0.35">
      <c r="A17" s="4" t="s">
        <v>116</v>
      </c>
      <c r="B17" s="4" t="s">
        <v>117</v>
      </c>
      <c r="C17" s="4" t="s">
        <v>40</v>
      </c>
      <c r="D17" s="4" t="s">
        <v>15</v>
      </c>
      <c r="E17" s="5">
        <v>30.893951799668301</v>
      </c>
      <c r="F17" s="5">
        <v>49.4093497</v>
      </c>
      <c r="G17" s="6">
        <v>54004</v>
      </c>
      <c r="H17" s="6" t="s">
        <v>63</v>
      </c>
      <c r="I17" s="12" t="s">
        <v>108</v>
      </c>
      <c r="J17" s="6" t="s">
        <v>61</v>
      </c>
      <c r="K17" s="6" t="s">
        <v>63</v>
      </c>
      <c r="L17" s="6" t="s">
        <v>63</v>
      </c>
      <c r="M17" s="6" t="s">
        <v>62</v>
      </c>
      <c r="N17" s="6" t="str">
        <f t="shared" si="0"/>
        <v>No</v>
      </c>
      <c r="O17" s="6" t="str">
        <f t="shared" si="1"/>
        <v>No</v>
      </c>
      <c r="P17" s="6" t="str">
        <f t="shared" si="2"/>
        <v>No</v>
      </c>
      <c r="Q17" s="6" t="str">
        <f t="shared" si="3"/>
        <v>Yes</v>
      </c>
      <c r="R17" s="6" t="str">
        <f t="shared" si="4"/>
        <v>No</v>
      </c>
      <c r="S17" s="6" t="str">
        <f t="shared" si="5"/>
        <v>No</v>
      </c>
      <c r="T17" s="6" t="str">
        <f t="shared" si="6"/>
        <v>No</v>
      </c>
      <c r="U17" s="7">
        <v>989</v>
      </c>
      <c r="V17" s="8">
        <f t="shared" si="7"/>
        <v>18.313458262350938</v>
      </c>
      <c r="W17" s="7">
        <f t="shared" si="8"/>
        <v>32029</v>
      </c>
      <c r="X17" s="8">
        <f t="shared" si="9"/>
        <v>59.308569735575148</v>
      </c>
      <c r="Y17" s="7">
        <v>26522</v>
      </c>
      <c r="Z17" s="8">
        <f t="shared" si="10"/>
        <v>49.111176949855569</v>
      </c>
      <c r="AA17" s="7">
        <v>5507</v>
      </c>
      <c r="AB17" s="8">
        <f t="shared" si="11"/>
        <v>10.197392785719577</v>
      </c>
      <c r="AC17" s="7">
        <v>31521</v>
      </c>
      <c r="AD17" s="8">
        <f t="shared" si="12"/>
        <v>58.367898674172281</v>
      </c>
      <c r="AE17" s="7">
        <v>163</v>
      </c>
      <c r="AF17" s="8">
        <f t="shared" si="13"/>
        <v>3.0182949411154727</v>
      </c>
      <c r="AG17" s="7">
        <v>1</v>
      </c>
      <c r="AH17" s="7">
        <v>44</v>
      </c>
      <c r="AI17" s="8">
        <f t="shared" si="14"/>
        <v>0.81475446263239759</v>
      </c>
      <c r="AJ17" s="7">
        <v>32</v>
      </c>
      <c r="AK17" s="8">
        <f t="shared" si="15"/>
        <v>0.59254870009628913</v>
      </c>
      <c r="AL17" s="7">
        <f t="shared" si="16"/>
        <v>12</v>
      </c>
      <c r="AM17" s="11">
        <f t="shared" si="17"/>
        <v>72.727272727272734</v>
      </c>
      <c r="AN17" s="10">
        <v>29</v>
      </c>
      <c r="AO17" s="8">
        <f t="shared" si="18"/>
        <v>5.3699725946226202</v>
      </c>
      <c r="AP17" s="4">
        <v>3</v>
      </c>
      <c r="AQ17" s="8">
        <f t="shared" si="19"/>
        <v>5.5551440634027109</v>
      </c>
      <c r="AR17" s="4">
        <v>6</v>
      </c>
      <c r="AS17" s="8">
        <f t="shared" si="20"/>
        <v>1.1110288126805421</v>
      </c>
      <c r="AT17" s="4">
        <v>1</v>
      </c>
      <c r="AU17" s="8">
        <f t="shared" si="21"/>
        <v>1.8517146878009036</v>
      </c>
    </row>
    <row r="18" spans="1:47" x14ac:dyDescent="0.35">
      <c r="A18" s="4" t="s">
        <v>116</v>
      </c>
      <c r="B18" s="4" t="s">
        <v>117</v>
      </c>
      <c r="C18" s="4" t="s">
        <v>41</v>
      </c>
      <c r="D18" s="4" t="s">
        <v>16</v>
      </c>
      <c r="E18" s="5">
        <v>31.2780253996436</v>
      </c>
      <c r="F18" s="5">
        <v>49.602015199999897</v>
      </c>
      <c r="G18" s="6">
        <v>113776</v>
      </c>
      <c r="H18" s="6" t="s">
        <v>62</v>
      </c>
      <c r="I18" s="12" t="s">
        <v>100</v>
      </c>
      <c r="J18" s="6" t="s">
        <v>59</v>
      </c>
      <c r="K18" s="6" t="s">
        <v>63</v>
      </c>
      <c r="L18" s="6" t="s">
        <v>63</v>
      </c>
      <c r="M18" s="6" t="s">
        <v>63</v>
      </c>
      <c r="N18" s="6" t="str">
        <f t="shared" si="0"/>
        <v>No</v>
      </c>
      <c r="O18" s="6" t="str">
        <f t="shared" si="1"/>
        <v>No</v>
      </c>
      <c r="P18" s="6" t="str">
        <f t="shared" si="2"/>
        <v>No</v>
      </c>
      <c r="Q18" s="6" t="str">
        <f t="shared" si="3"/>
        <v>No</v>
      </c>
      <c r="R18" s="6" t="str">
        <f t="shared" si="4"/>
        <v>No</v>
      </c>
      <c r="S18" s="6" t="str">
        <f t="shared" si="5"/>
        <v>No</v>
      </c>
      <c r="T18" s="6" t="str">
        <f t="shared" si="6"/>
        <v>Yes</v>
      </c>
      <c r="U18" s="7">
        <v>1917</v>
      </c>
      <c r="V18" s="8">
        <f t="shared" si="7"/>
        <v>16.848896076501198</v>
      </c>
      <c r="W18" s="7">
        <f t="shared" si="8"/>
        <v>49537</v>
      </c>
      <c r="X18" s="8">
        <f t="shared" si="9"/>
        <v>43.539059204050062</v>
      </c>
      <c r="Y18" s="7">
        <v>38312</v>
      </c>
      <c r="Z18" s="8">
        <f t="shared" si="10"/>
        <v>33.673182393474896</v>
      </c>
      <c r="AA18" s="7">
        <v>11225</v>
      </c>
      <c r="AB18" s="8">
        <f t="shared" si="11"/>
        <v>9.8658768105751644</v>
      </c>
      <c r="AC18" s="7">
        <v>57800</v>
      </c>
      <c r="AD18" s="8">
        <f t="shared" si="12"/>
        <v>50.801575024609761</v>
      </c>
      <c r="AE18" s="7">
        <v>604</v>
      </c>
      <c r="AF18" s="8">
        <f t="shared" si="13"/>
        <v>5.3086766980734073</v>
      </c>
      <c r="AG18" s="7">
        <v>2</v>
      </c>
      <c r="AH18" s="7">
        <v>211</v>
      </c>
      <c r="AI18" s="8">
        <f t="shared" si="14"/>
        <v>1.8545211643931936</v>
      </c>
      <c r="AJ18" s="7">
        <v>163</v>
      </c>
      <c r="AK18" s="8">
        <f t="shared" si="15"/>
        <v>1.4326395724933203</v>
      </c>
      <c r="AL18" s="7">
        <f t="shared" si="16"/>
        <v>48</v>
      </c>
      <c r="AM18" s="11">
        <f t="shared" si="17"/>
        <v>77.251184834123222</v>
      </c>
      <c r="AN18" s="10">
        <v>60</v>
      </c>
      <c r="AO18" s="8">
        <f t="shared" si="18"/>
        <v>5.2735198987484182</v>
      </c>
      <c r="AP18" s="4">
        <v>7</v>
      </c>
      <c r="AQ18" s="8">
        <f t="shared" si="19"/>
        <v>6.1524398818731543</v>
      </c>
      <c r="AR18" s="4">
        <v>15</v>
      </c>
      <c r="AS18" s="8">
        <f t="shared" si="20"/>
        <v>1.3183799746871045</v>
      </c>
      <c r="AT18" s="4">
        <v>8</v>
      </c>
      <c r="AU18" s="8">
        <f t="shared" si="21"/>
        <v>7.0313598649978903</v>
      </c>
    </row>
    <row r="19" spans="1:47" x14ac:dyDescent="0.35">
      <c r="A19" s="4" t="s">
        <v>116</v>
      </c>
      <c r="B19" s="4" t="s">
        <v>117</v>
      </c>
      <c r="C19" s="4" t="s">
        <v>49</v>
      </c>
      <c r="D19" s="4" t="s">
        <v>17</v>
      </c>
      <c r="E19" s="5">
        <v>30.631526430935502</v>
      </c>
      <c r="F19" s="5">
        <v>48.630360673764301</v>
      </c>
      <c r="G19" s="6">
        <v>138480</v>
      </c>
      <c r="H19" s="6" t="s">
        <v>62</v>
      </c>
      <c r="I19" s="12" t="s">
        <v>100</v>
      </c>
      <c r="J19" s="6" t="s">
        <v>59</v>
      </c>
      <c r="K19" s="6" t="s">
        <v>63</v>
      </c>
      <c r="L19" s="6" t="s">
        <v>62</v>
      </c>
      <c r="M19" s="6" t="s">
        <v>63</v>
      </c>
      <c r="N19" s="6" t="str">
        <f t="shared" si="0"/>
        <v>No</v>
      </c>
      <c r="O19" s="6" t="str">
        <f t="shared" si="1"/>
        <v>No</v>
      </c>
      <c r="P19" s="6" t="str">
        <f t="shared" si="2"/>
        <v>No</v>
      </c>
      <c r="Q19" s="6" t="str">
        <f t="shared" si="3"/>
        <v>No</v>
      </c>
      <c r="R19" s="6" t="str">
        <f t="shared" si="4"/>
        <v>No</v>
      </c>
      <c r="S19" s="6" t="str">
        <f t="shared" si="5"/>
        <v>Yes</v>
      </c>
      <c r="T19" s="6" t="str">
        <f t="shared" si="6"/>
        <v>No</v>
      </c>
      <c r="U19" s="7">
        <v>3084</v>
      </c>
      <c r="V19" s="8">
        <f t="shared" si="7"/>
        <v>22.270363951473136</v>
      </c>
      <c r="W19" s="7">
        <f t="shared" si="8"/>
        <v>74436</v>
      </c>
      <c r="X19" s="8">
        <f t="shared" si="9"/>
        <v>53.752166377816287</v>
      </c>
      <c r="Y19" s="7">
        <v>68061</v>
      </c>
      <c r="Z19" s="8">
        <f t="shared" si="10"/>
        <v>49.148613518197578</v>
      </c>
      <c r="AA19" s="7">
        <v>6375</v>
      </c>
      <c r="AB19" s="8">
        <f t="shared" si="11"/>
        <v>4.6035528596187172</v>
      </c>
      <c r="AC19" s="7">
        <v>108884</v>
      </c>
      <c r="AD19" s="8">
        <f t="shared" si="12"/>
        <v>78.627960716348937</v>
      </c>
      <c r="AE19" s="7">
        <v>585</v>
      </c>
      <c r="AF19" s="8">
        <f t="shared" si="13"/>
        <v>4.2244367417677644</v>
      </c>
      <c r="AG19" s="7">
        <v>1</v>
      </c>
      <c r="AH19" s="7">
        <v>125</v>
      </c>
      <c r="AI19" s="8">
        <f t="shared" si="14"/>
        <v>0.9026574234546505</v>
      </c>
      <c r="AJ19" s="7">
        <v>157</v>
      </c>
      <c r="AK19" s="8">
        <f t="shared" si="15"/>
        <v>1.1337377238590409</v>
      </c>
      <c r="AL19" s="7">
        <f t="shared" si="16"/>
        <v>-32</v>
      </c>
      <c r="AM19" s="11">
        <f t="shared" si="17"/>
        <v>125.6</v>
      </c>
      <c r="AN19" s="10">
        <v>94</v>
      </c>
      <c r="AO19" s="8">
        <f t="shared" si="18"/>
        <v>6.7879838243789719</v>
      </c>
      <c r="AP19" s="4">
        <v>4</v>
      </c>
      <c r="AQ19" s="8">
        <f t="shared" si="19"/>
        <v>2.8885037550548818</v>
      </c>
      <c r="AR19" s="4">
        <v>10</v>
      </c>
      <c r="AS19" s="8">
        <f t="shared" si="20"/>
        <v>0.72212593876372033</v>
      </c>
      <c r="AT19" s="4">
        <v>7</v>
      </c>
      <c r="AU19" s="8">
        <f t="shared" si="21"/>
        <v>5.0548815713460424</v>
      </c>
    </row>
    <row r="20" spans="1:47" x14ac:dyDescent="0.35">
      <c r="A20" s="4" t="s">
        <v>116</v>
      </c>
      <c r="B20" s="4" t="s">
        <v>117</v>
      </c>
      <c r="C20" s="4" t="s">
        <v>50</v>
      </c>
      <c r="D20" s="4" t="s">
        <v>18</v>
      </c>
      <c r="E20" s="5">
        <v>32.200368699601697</v>
      </c>
      <c r="F20" s="5">
        <v>48.248983899999899</v>
      </c>
      <c r="G20" s="6">
        <v>136389</v>
      </c>
      <c r="H20" s="6" t="s">
        <v>62</v>
      </c>
      <c r="I20" s="12" t="s">
        <v>100</v>
      </c>
      <c r="J20" s="6" t="s">
        <v>59</v>
      </c>
      <c r="K20" s="6" t="s">
        <v>63</v>
      </c>
      <c r="L20" s="6" t="s">
        <v>63</v>
      </c>
      <c r="M20" s="6" t="s">
        <v>62</v>
      </c>
      <c r="N20" s="6" t="str">
        <f t="shared" si="0"/>
        <v>No</v>
      </c>
      <c r="O20" s="6" t="str">
        <f t="shared" si="1"/>
        <v>No</v>
      </c>
      <c r="P20" s="6" t="str">
        <f t="shared" si="2"/>
        <v>No</v>
      </c>
      <c r="Q20" s="6" t="str">
        <f t="shared" si="3"/>
        <v>Yes</v>
      </c>
      <c r="R20" s="6" t="str">
        <f t="shared" si="4"/>
        <v>No</v>
      </c>
      <c r="S20" s="6" t="str">
        <f t="shared" si="5"/>
        <v>No</v>
      </c>
      <c r="T20" s="6" t="str">
        <f t="shared" si="6"/>
        <v>No</v>
      </c>
      <c r="U20" s="7">
        <v>5417</v>
      </c>
      <c r="V20" s="8">
        <f t="shared" si="7"/>
        <v>39.71727925272566</v>
      </c>
      <c r="W20" s="7">
        <f t="shared" si="8"/>
        <v>137390</v>
      </c>
      <c r="X20" s="8">
        <f t="shared" si="9"/>
        <v>100.73393015565773</v>
      </c>
      <c r="Y20" s="7">
        <v>108284</v>
      </c>
      <c r="Z20" s="8">
        <f t="shared" si="10"/>
        <v>79.393499475764173</v>
      </c>
      <c r="AA20" s="7">
        <v>29106</v>
      </c>
      <c r="AB20" s="8">
        <f t="shared" si="11"/>
        <v>21.34043067989354</v>
      </c>
      <c r="AC20" s="7">
        <v>131770</v>
      </c>
      <c r="AD20" s="8">
        <f t="shared" si="12"/>
        <v>96.613363247769243</v>
      </c>
      <c r="AE20" s="7">
        <v>729</v>
      </c>
      <c r="AF20" s="8">
        <f t="shared" si="13"/>
        <v>5.3450058289158209</v>
      </c>
      <c r="AG20" s="7">
        <v>1</v>
      </c>
      <c r="AH20" s="7">
        <v>233</v>
      </c>
      <c r="AI20" s="8">
        <f t="shared" si="14"/>
        <v>1.7083489137687056</v>
      </c>
      <c r="AJ20" s="7">
        <v>152</v>
      </c>
      <c r="AK20" s="8">
        <f t="shared" si="15"/>
        <v>1.1144593772225033</v>
      </c>
      <c r="AL20" s="7">
        <f t="shared" si="16"/>
        <v>81</v>
      </c>
      <c r="AM20" s="11">
        <f t="shared" si="17"/>
        <v>65.236051502145926</v>
      </c>
      <c r="AN20" s="10">
        <v>111</v>
      </c>
      <c r="AO20" s="8">
        <f t="shared" si="18"/>
        <v>8.13848624155907</v>
      </c>
      <c r="AP20" s="4">
        <v>4</v>
      </c>
      <c r="AQ20" s="8">
        <f t="shared" si="19"/>
        <v>2.9327878347960614</v>
      </c>
      <c r="AR20" s="4">
        <v>18</v>
      </c>
      <c r="AS20" s="8">
        <f t="shared" si="20"/>
        <v>1.3197545256582275</v>
      </c>
      <c r="AT20" s="4">
        <v>8</v>
      </c>
      <c r="AU20" s="8">
        <f t="shared" si="21"/>
        <v>5.8655756695921228</v>
      </c>
    </row>
    <row r="21" spans="1:47" x14ac:dyDescent="0.35">
      <c r="A21" s="4" t="s">
        <v>116</v>
      </c>
      <c r="B21" s="4" t="s">
        <v>117</v>
      </c>
      <c r="C21" s="4" t="s">
        <v>51</v>
      </c>
      <c r="D21" s="4" t="s">
        <v>19</v>
      </c>
      <c r="E21" s="5">
        <v>32.054787399606496</v>
      </c>
      <c r="F21" s="5">
        <v>48.845666600000001</v>
      </c>
      <c r="G21" s="6">
        <v>192028</v>
      </c>
      <c r="H21" s="6" t="s">
        <v>63</v>
      </c>
      <c r="I21" s="12" t="s">
        <v>109</v>
      </c>
      <c r="J21" s="6"/>
      <c r="K21" s="6" t="s">
        <v>62</v>
      </c>
      <c r="L21" s="6" t="s">
        <v>62</v>
      </c>
      <c r="M21" s="6" t="s">
        <v>63</v>
      </c>
      <c r="N21" s="6" t="str">
        <f t="shared" si="0"/>
        <v>No</v>
      </c>
      <c r="O21" s="6" t="str">
        <f t="shared" si="1"/>
        <v>No</v>
      </c>
      <c r="P21" s="6" t="str">
        <f t="shared" si="2"/>
        <v>Yes</v>
      </c>
      <c r="Q21" s="6" t="str">
        <f t="shared" si="3"/>
        <v>No</v>
      </c>
      <c r="R21" s="6" t="str">
        <f t="shared" si="4"/>
        <v>Yes</v>
      </c>
      <c r="S21" s="6" t="str">
        <f t="shared" si="5"/>
        <v>Yes</v>
      </c>
      <c r="T21" s="6" t="str">
        <f t="shared" si="6"/>
        <v>No</v>
      </c>
      <c r="U21" s="7">
        <v>5088</v>
      </c>
      <c r="V21" s="8">
        <f t="shared" si="7"/>
        <v>26.496135980169559</v>
      </c>
      <c r="W21" s="7">
        <f t="shared" si="8"/>
        <v>140713</v>
      </c>
      <c r="X21" s="8">
        <f t="shared" si="9"/>
        <v>73.277334555377337</v>
      </c>
      <c r="Y21" s="7">
        <v>105641</v>
      </c>
      <c r="Z21" s="8">
        <f t="shared" si="10"/>
        <v>55.013331389172414</v>
      </c>
      <c r="AA21" s="7">
        <v>35072</v>
      </c>
      <c r="AB21" s="8">
        <f t="shared" si="11"/>
        <v>18.26400316620493</v>
      </c>
      <c r="AC21" s="7">
        <v>93516</v>
      </c>
      <c r="AD21" s="8">
        <f t="shared" si="12"/>
        <v>48.6991480409107</v>
      </c>
      <c r="AE21" s="7">
        <v>863</v>
      </c>
      <c r="AF21" s="8">
        <f t="shared" si="13"/>
        <v>4.494136271793697</v>
      </c>
      <c r="AG21" s="7">
        <v>3</v>
      </c>
      <c r="AH21" s="7">
        <v>316</v>
      </c>
      <c r="AI21" s="8">
        <f t="shared" si="14"/>
        <v>1.6455933509696503</v>
      </c>
      <c r="AJ21" s="7">
        <v>297</v>
      </c>
      <c r="AK21" s="8">
        <f t="shared" si="15"/>
        <v>1.5466494469556524</v>
      </c>
      <c r="AL21" s="7">
        <f t="shared" si="16"/>
        <v>19</v>
      </c>
      <c r="AM21" s="11">
        <f t="shared" si="17"/>
        <v>93.987341772151893</v>
      </c>
      <c r="AN21" s="10">
        <v>92</v>
      </c>
      <c r="AO21" s="8">
        <f t="shared" si="18"/>
        <v>4.7909679838356904</v>
      </c>
      <c r="AP21" s="4">
        <v>7</v>
      </c>
      <c r="AQ21" s="8">
        <f t="shared" si="19"/>
        <v>3.6453017268315038</v>
      </c>
      <c r="AR21" s="4">
        <v>26</v>
      </c>
      <c r="AS21" s="8">
        <f t="shared" si="20"/>
        <v>1.35396921282313</v>
      </c>
      <c r="AT21" s="4">
        <v>7</v>
      </c>
      <c r="AU21" s="8">
        <f t="shared" si="21"/>
        <v>3.6453017268315038</v>
      </c>
    </row>
    <row r="22" spans="1:47" x14ac:dyDescent="0.35">
      <c r="A22" s="4" t="s">
        <v>116</v>
      </c>
      <c r="B22" s="4" t="s">
        <v>117</v>
      </c>
      <c r="C22" s="4" t="s">
        <v>42</v>
      </c>
      <c r="D22" s="4" t="s">
        <v>20</v>
      </c>
      <c r="E22" s="5">
        <v>31.321864999641001</v>
      </c>
      <c r="F22" s="5">
        <v>48.686805499999998</v>
      </c>
      <c r="G22" s="6">
        <v>100000</v>
      </c>
      <c r="H22" s="6" t="s">
        <v>63</v>
      </c>
      <c r="I22" s="12" t="s">
        <v>110</v>
      </c>
      <c r="J22" s="6" t="s">
        <v>59</v>
      </c>
      <c r="K22" s="6" t="s">
        <v>62</v>
      </c>
      <c r="L22" s="6" t="s">
        <v>62</v>
      </c>
      <c r="M22" s="6" t="s">
        <v>63</v>
      </c>
      <c r="N22" s="6" t="str">
        <f t="shared" si="0"/>
        <v>No</v>
      </c>
      <c r="O22" s="6" t="str">
        <f t="shared" si="1"/>
        <v>No</v>
      </c>
      <c r="P22" s="6" t="str">
        <f t="shared" si="2"/>
        <v>Yes</v>
      </c>
      <c r="Q22" s="6" t="str">
        <f t="shared" si="3"/>
        <v>No</v>
      </c>
      <c r="R22" s="6" t="str">
        <f t="shared" si="4"/>
        <v>Yes</v>
      </c>
      <c r="S22" s="6" t="str">
        <f t="shared" si="5"/>
        <v>Yes</v>
      </c>
      <c r="T22" s="6" t="str">
        <f t="shared" si="6"/>
        <v>No</v>
      </c>
      <c r="U22" s="7">
        <v>0</v>
      </c>
      <c r="V22" s="8">
        <f t="shared" si="7"/>
        <v>0</v>
      </c>
      <c r="W22" s="7">
        <f t="shared" si="8"/>
        <v>0</v>
      </c>
      <c r="X22" s="8">
        <f t="shared" si="9"/>
        <v>0</v>
      </c>
      <c r="Y22" s="7">
        <v>0</v>
      </c>
      <c r="Z22" s="8">
        <f t="shared" si="10"/>
        <v>0</v>
      </c>
      <c r="AA22" s="7">
        <v>0</v>
      </c>
      <c r="AB22" s="8">
        <f t="shared" si="11"/>
        <v>0</v>
      </c>
      <c r="AC22" s="7">
        <v>54145</v>
      </c>
      <c r="AD22" s="8">
        <f t="shared" si="12"/>
        <v>54.144999999999996</v>
      </c>
      <c r="AE22" s="7">
        <v>535</v>
      </c>
      <c r="AF22" s="8">
        <f t="shared" si="13"/>
        <v>5.35</v>
      </c>
      <c r="AG22" s="7">
        <v>1</v>
      </c>
      <c r="AH22" s="7">
        <v>293</v>
      </c>
      <c r="AI22" s="8">
        <f t="shared" si="14"/>
        <v>2.9299999999999997</v>
      </c>
      <c r="AJ22" s="7">
        <v>220</v>
      </c>
      <c r="AK22" s="8">
        <f t="shared" si="15"/>
        <v>2.2000000000000002</v>
      </c>
      <c r="AL22" s="7">
        <f t="shared" si="16"/>
        <v>73</v>
      </c>
      <c r="AM22" s="11">
        <f t="shared" si="17"/>
        <v>75.085324232081902</v>
      </c>
      <c r="AN22" s="10">
        <v>47</v>
      </c>
      <c r="AO22" s="8">
        <f t="shared" si="18"/>
        <v>4.7</v>
      </c>
      <c r="AP22" s="4">
        <v>4</v>
      </c>
      <c r="AQ22" s="8">
        <f t="shared" si="19"/>
        <v>4</v>
      </c>
      <c r="AR22" s="4">
        <v>10</v>
      </c>
      <c r="AS22" s="8">
        <f t="shared" si="20"/>
        <v>1</v>
      </c>
      <c r="AT22" s="4">
        <v>3</v>
      </c>
      <c r="AU22" s="8">
        <f t="shared" si="21"/>
        <v>3</v>
      </c>
    </row>
    <row r="23" spans="1:47" x14ac:dyDescent="0.35">
      <c r="A23" s="4" t="s">
        <v>116</v>
      </c>
      <c r="B23" s="4" t="s">
        <v>117</v>
      </c>
      <c r="C23" s="4" t="s">
        <v>126</v>
      </c>
      <c r="D23" s="4" t="s">
        <v>21</v>
      </c>
      <c r="E23" s="5">
        <v>32.025605168413598</v>
      </c>
      <c r="F23" s="5">
        <v>48.243064865851402</v>
      </c>
      <c r="G23" s="6">
        <v>69331</v>
      </c>
      <c r="H23" s="6" t="s">
        <v>62</v>
      </c>
      <c r="I23" s="12" t="s">
        <v>100</v>
      </c>
      <c r="J23" s="6" t="s">
        <v>59</v>
      </c>
      <c r="K23" s="6" t="s">
        <v>63</v>
      </c>
      <c r="L23" s="6" t="s">
        <v>62</v>
      </c>
      <c r="M23" s="6" t="s">
        <v>62</v>
      </c>
      <c r="N23" s="6" t="str">
        <f t="shared" si="0"/>
        <v>Yes</v>
      </c>
      <c r="O23" s="6" t="str">
        <f t="shared" si="1"/>
        <v>No</v>
      </c>
      <c r="P23" s="6" t="str">
        <f t="shared" si="2"/>
        <v>No</v>
      </c>
      <c r="Q23" s="6" t="str">
        <f t="shared" si="3"/>
        <v>Yes</v>
      </c>
      <c r="R23" s="6" t="str">
        <f t="shared" si="4"/>
        <v>No</v>
      </c>
      <c r="S23" s="6" t="str">
        <f t="shared" si="5"/>
        <v>Yes</v>
      </c>
      <c r="T23" s="6" t="str">
        <f t="shared" si="6"/>
        <v>No</v>
      </c>
      <c r="U23" s="7">
        <v>0</v>
      </c>
      <c r="V23" s="8">
        <f t="shared" si="7"/>
        <v>0</v>
      </c>
      <c r="W23" s="7">
        <f t="shared" si="8"/>
        <v>0</v>
      </c>
      <c r="X23" s="8">
        <f t="shared" si="9"/>
        <v>0</v>
      </c>
      <c r="Y23" s="7">
        <v>0</v>
      </c>
      <c r="Z23" s="8">
        <f t="shared" si="10"/>
        <v>0</v>
      </c>
      <c r="AA23" s="7">
        <v>0</v>
      </c>
      <c r="AB23" s="8">
        <f t="shared" si="11"/>
        <v>0</v>
      </c>
      <c r="AC23" s="7">
        <v>0</v>
      </c>
      <c r="AD23" s="8">
        <f t="shared" si="12"/>
        <v>0</v>
      </c>
      <c r="AE23" s="7">
        <v>0</v>
      </c>
      <c r="AF23" s="8">
        <f t="shared" si="13"/>
        <v>0</v>
      </c>
      <c r="AG23" s="7">
        <v>0</v>
      </c>
      <c r="AH23" s="7">
        <v>0</v>
      </c>
      <c r="AI23" s="8">
        <f t="shared" si="14"/>
        <v>0</v>
      </c>
      <c r="AJ23" s="7">
        <v>0</v>
      </c>
      <c r="AK23" s="8">
        <f t="shared" si="15"/>
        <v>0</v>
      </c>
      <c r="AL23" s="7">
        <f t="shared" si="16"/>
        <v>0</v>
      </c>
      <c r="AM23" s="11">
        <f t="shared" si="17"/>
        <v>0</v>
      </c>
      <c r="AN23" s="10">
        <v>0</v>
      </c>
      <c r="AO23" s="8">
        <f t="shared" si="18"/>
        <v>0</v>
      </c>
      <c r="AP23" s="4">
        <v>0</v>
      </c>
      <c r="AQ23" s="8">
        <f t="shared" si="19"/>
        <v>0</v>
      </c>
      <c r="AR23" s="4">
        <v>0</v>
      </c>
      <c r="AS23" s="8">
        <f t="shared" si="20"/>
        <v>0</v>
      </c>
      <c r="AT23" s="4">
        <v>0</v>
      </c>
      <c r="AU23" s="8">
        <f t="shared" si="21"/>
        <v>0</v>
      </c>
    </row>
    <row r="24" spans="1:47" x14ac:dyDescent="0.35">
      <c r="A24" s="4" t="s">
        <v>116</v>
      </c>
      <c r="B24" s="4" t="s">
        <v>117</v>
      </c>
      <c r="C24" s="4" t="s">
        <v>52</v>
      </c>
      <c r="D24" s="4" t="s">
        <v>22</v>
      </c>
      <c r="E24" s="5">
        <v>32.2449182996003</v>
      </c>
      <c r="F24" s="5">
        <v>48.812603599999903</v>
      </c>
      <c r="G24" s="6">
        <v>65468</v>
      </c>
      <c r="H24" s="6" t="s">
        <v>63</v>
      </c>
      <c r="I24" s="12" t="s">
        <v>111</v>
      </c>
      <c r="J24" s="6" t="s">
        <v>59</v>
      </c>
      <c r="K24" s="6" t="s">
        <v>62</v>
      </c>
      <c r="L24" s="6" t="s">
        <v>63</v>
      </c>
      <c r="M24" s="6" t="s">
        <v>63</v>
      </c>
      <c r="N24" s="6" t="str">
        <f t="shared" si="0"/>
        <v>No</v>
      </c>
      <c r="O24" s="6" t="str">
        <f t="shared" si="1"/>
        <v>No</v>
      </c>
      <c r="P24" s="6" t="str">
        <f t="shared" si="2"/>
        <v>No</v>
      </c>
      <c r="Q24" s="6" t="str">
        <f t="shared" si="3"/>
        <v>No</v>
      </c>
      <c r="R24" s="6" t="str">
        <f t="shared" si="4"/>
        <v>Yes</v>
      </c>
      <c r="S24" s="6" t="str">
        <f t="shared" si="5"/>
        <v>No</v>
      </c>
      <c r="T24" s="6" t="str">
        <f t="shared" si="6"/>
        <v>No</v>
      </c>
      <c r="U24" s="7">
        <v>1534</v>
      </c>
      <c r="V24" s="8">
        <f t="shared" si="7"/>
        <v>23.431294678316124</v>
      </c>
      <c r="W24" s="7">
        <f t="shared" si="8"/>
        <v>30180</v>
      </c>
      <c r="X24" s="8">
        <f t="shared" si="9"/>
        <v>46.098857457078267</v>
      </c>
      <c r="Y24" s="7">
        <v>23678</v>
      </c>
      <c r="Z24" s="8">
        <f t="shared" si="10"/>
        <v>36.167287835278309</v>
      </c>
      <c r="AA24" s="7">
        <v>6502</v>
      </c>
      <c r="AB24" s="8">
        <f t="shared" si="11"/>
        <v>9.9315696217999623</v>
      </c>
      <c r="AC24" s="7">
        <v>51875</v>
      </c>
      <c r="AD24" s="8">
        <f t="shared" si="12"/>
        <v>79.23718457872549</v>
      </c>
      <c r="AE24" s="7">
        <v>266</v>
      </c>
      <c r="AF24" s="8">
        <f t="shared" si="13"/>
        <v>4.0630537056271772</v>
      </c>
      <c r="AG24" s="7">
        <v>1</v>
      </c>
      <c r="AH24" s="7">
        <v>32</v>
      </c>
      <c r="AI24" s="8">
        <f t="shared" si="14"/>
        <v>0.48878841571454751</v>
      </c>
      <c r="AJ24" s="7">
        <v>32</v>
      </c>
      <c r="AK24" s="8">
        <f t="shared" si="15"/>
        <v>0.48878841571454751</v>
      </c>
      <c r="AL24" s="7">
        <f t="shared" si="16"/>
        <v>0</v>
      </c>
      <c r="AM24" s="11">
        <f t="shared" si="17"/>
        <v>100</v>
      </c>
      <c r="AN24" s="10">
        <v>31</v>
      </c>
      <c r="AO24" s="8">
        <f t="shared" si="18"/>
        <v>4.7351377772346792</v>
      </c>
      <c r="AP24" s="4">
        <v>3</v>
      </c>
      <c r="AQ24" s="8">
        <f t="shared" si="19"/>
        <v>4.5823913973238835</v>
      </c>
      <c r="AR24" s="4">
        <v>9</v>
      </c>
      <c r="AS24" s="8">
        <f t="shared" si="20"/>
        <v>1.3747174191971652</v>
      </c>
      <c r="AT24" s="4">
        <v>4</v>
      </c>
      <c r="AU24" s="8">
        <f t="shared" si="21"/>
        <v>6.1098551964318437</v>
      </c>
    </row>
    <row r="25" spans="1:47" x14ac:dyDescent="0.35">
      <c r="A25" s="4" t="s">
        <v>116</v>
      </c>
      <c r="B25" s="4" t="s">
        <v>117</v>
      </c>
      <c r="C25" s="4" t="s">
        <v>43</v>
      </c>
      <c r="D25" s="4" t="s">
        <v>23</v>
      </c>
      <c r="E25" s="5">
        <v>32.429031142893002</v>
      </c>
      <c r="F25" s="5">
        <v>49.175448534799997</v>
      </c>
      <c r="G25" s="6">
        <v>70963</v>
      </c>
      <c r="H25" s="6" t="s">
        <v>62</v>
      </c>
      <c r="I25" s="12" t="s">
        <v>100</v>
      </c>
      <c r="J25" s="6"/>
      <c r="K25" s="6" t="s">
        <v>62</v>
      </c>
      <c r="L25" s="6" t="s">
        <v>63</v>
      </c>
      <c r="M25" s="6" t="s">
        <v>62</v>
      </c>
      <c r="N25" s="6" t="str">
        <f t="shared" si="0"/>
        <v>No</v>
      </c>
      <c r="O25" s="6" t="str">
        <f t="shared" si="1"/>
        <v>Yes</v>
      </c>
      <c r="P25" s="6" t="str">
        <f t="shared" si="2"/>
        <v>No</v>
      </c>
      <c r="Q25" s="6" t="str">
        <f t="shared" si="3"/>
        <v>Yes</v>
      </c>
      <c r="R25" s="6" t="str">
        <f t="shared" si="4"/>
        <v>Yes</v>
      </c>
      <c r="S25" s="6" t="str">
        <f t="shared" si="5"/>
        <v>No</v>
      </c>
      <c r="T25" s="6" t="str">
        <f t="shared" si="6"/>
        <v>No</v>
      </c>
      <c r="U25" s="7">
        <v>337</v>
      </c>
      <c r="V25" s="8">
        <f t="shared" si="7"/>
        <v>4.7489536800868057</v>
      </c>
      <c r="W25" s="7">
        <f t="shared" si="8"/>
        <v>11036</v>
      </c>
      <c r="X25" s="8">
        <f t="shared" si="9"/>
        <v>15.551766413483085</v>
      </c>
      <c r="Y25" s="7">
        <v>9218</v>
      </c>
      <c r="Z25" s="8">
        <f t="shared" si="10"/>
        <v>12.989867959359103</v>
      </c>
      <c r="AA25" s="7">
        <v>1818</v>
      </c>
      <c r="AB25" s="8">
        <f t="shared" si="11"/>
        <v>2.56189845412398</v>
      </c>
      <c r="AC25" s="7">
        <v>30446</v>
      </c>
      <c r="AD25" s="8">
        <f t="shared" si="12"/>
        <v>42.904048588701151</v>
      </c>
      <c r="AE25" s="7">
        <v>193</v>
      </c>
      <c r="AF25" s="8">
        <f t="shared" si="13"/>
        <v>2.7197271817707818</v>
      </c>
      <c r="AG25" s="7">
        <v>1</v>
      </c>
      <c r="AH25" s="7">
        <v>32</v>
      </c>
      <c r="AI25" s="8">
        <f t="shared" si="14"/>
        <v>0.45093922184800533</v>
      </c>
      <c r="AJ25" s="7">
        <v>30</v>
      </c>
      <c r="AK25" s="8">
        <f t="shared" si="15"/>
        <v>0.42275552048250492</v>
      </c>
      <c r="AL25" s="7">
        <f t="shared" si="16"/>
        <v>2</v>
      </c>
      <c r="AM25" s="11">
        <f t="shared" si="17"/>
        <v>93.75</v>
      </c>
      <c r="AN25" s="10">
        <v>34</v>
      </c>
      <c r="AO25" s="8">
        <f t="shared" si="18"/>
        <v>4.7912292321350565</v>
      </c>
      <c r="AP25" s="4">
        <v>3</v>
      </c>
      <c r="AQ25" s="8">
        <f t="shared" si="19"/>
        <v>4.2275552048250491</v>
      </c>
      <c r="AR25" s="4">
        <v>4</v>
      </c>
      <c r="AS25" s="8">
        <f t="shared" si="20"/>
        <v>0.56367402731000671</v>
      </c>
      <c r="AT25" s="4">
        <v>5</v>
      </c>
      <c r="AU25" s="8">
        <f t="shared" si="21"/>
        <v>7.0459253413750824</v>
      </c>
    </row>
    <row r="26" spans="1:47" x14ac:dyDescent="0.35">
      <c r="A26" s="4" t="s">
        <v>116</v>
      </c>
      <c r="B26" s="4" t="s">
        <v>117</v>
      </c>
      <c r="C26" s="4" t="s">
        <v>53</v>
      </c>
      <c r="D26" s="4" t="s">
        <v>24</v>
      </c>
      <c r="E26" s="5">
        <v>32.027615042643198</v>
      </c>
      <c r="F26" s="5">
        <v>49.399296668340902</v>
      </c>
      <c r="G26" s="6">
        <v>113419</v>
      </c>
      <c r="H26" s="6" t="s">
        <v>63</v>
      </c>
      <c r="I26" s="12" t="s">
        <v>112</v>
      </c>
      <c r="J26" s="6"/>
      <c r="K26" s="6" t="s">
        <v>62</v>
      </c>
      <c r="L26" s="6" t="s">
        <v>63</v>
      </c>
      <c r="M26" s="6" t="s">
        <v>62</v>
      </c>
      <c r="N26" s="6" t="str">
        <f t="shared" si="0"/>
        <v>No</v>
      </c>
      <c r="O26" s="6" t="str">
        <f t="shared" si="1"/>
        <v>Yes</v>
      </c>
      <c r="P26" s="6" t="str">
        <f t="shared" si="2"/>
        <v>No</v>
      </c>
      <c r="Q26" s="6" t="str">
        <f t="shared" si="3"/>
        <v>Yes</v>
      </c>
      <c r="R26" s="6" t="str">
        <f t="shared" si="4"/>
        <v>Yes</v>
      </c>
      <c r="S26" s="6" t="str">
        <f t="shared" si="5"/>
        <v>No</v>
      </c>
      <c r="T26" s="6" t="str">
        <f t="shared" si="6"/>
        <v>No</v>
      </c>
      <c r="U26" s="7">
        <v>2039</v>
      </c>
      <c r="V26" s="8">
        <f t="shared" si="7"/>
        <v>17.977587529426287</v>
      </c>
      <c r="W26" s="7">
        <f t="shared" si="8"/>
        <v>83565</v>
      </c>
      <c r="X26" s="8">
        <f t="shared" si="9"/>
        <v>73.678131529990566</v>
      </c>
      <c r="Y26" s="7">
        <v>62576</v>
      </c>
      <c r="Z26" s="8">
        <f t="shared" si="10"/>
        <v>55.172413793103445</v>
      </c>
      <c r="AA26" s="7">
        <v>20989</v>
      </c>
      <c r="AB26" s="8">
        <f t="shared" si="11"/>
        <v>18.505717736887117</v>
      </c>
      <c r="AC26" s="7">
        <v>37667</v>
      </c>
      <c r="AD26" s="8">
        <f t="shared" si="12"/>
        <v>33.210485015738108</v>
      </c>
      <c r="AE26" s="7">
        <v>571</v>
      </c>
      <c r="AF26" s="8">
        <f t="shared" si="13"/>
        <v>5.0344298574312942</v>
      </c>
      <c r="AG26" s="7">
        <v>3</v>
      </c>
      <c r="AH26" s="7">
        <v>325</v>
      </c>
      <c r="AI26" s="8">
        <f t="shared" si="14"/>
        <v>2.8654810922332237</v>
      </c>
      <c r="AJ26" s="7">
        <v>269</v>
      </c>
      <c r="AK26" s="8">
        <f t="shared" si="15"/>
        <v>2.3717366578791914</v>
      </c>
      <c r="AL26" s="7">
        <f t="shared" si="16"/>
        <v>56</v>
      </c>
      <c r="AM26" s="11">
        <f t="shared" si="17"/>
        <v>82.769230769230774</v>
      </c>
      <c r="AN26" s="10">
        <v>37</v>
      </c>
      <c r="AO26" s="8">
        <f t="shared" si="18"/>
        <v>3.2622400126962856</v>
      </c>
      <c r="AP26" s="4">
        <v>7</v>
      </c>
      <c r="AQ26" s="8">
        <f t="shared" si="19"/>
        <v>6.1718054294254054</v>
      </c>
      <c r="AR26" s="4">
        <v>14</v>
      </c>
      <c r="AS26" s="8">
        <f t="shared" si="20"/>
        <v>1.2343610858850811</v>
      </c>
      <c r="AT26" s="4">
        <v>5</v>
      </c>
      <c r="AU26" s="8">
        <f t="shared" si="21"/>
        <v>4.4084324495895748</v>
      </c>
    </row>
    <row r="27" spans="1:47" x14ac:dyDescent="0.35">
      <c r="A27" s="4" t="s">
        <v>116</v>
      </c>
      <c r="B27" s="4" t="s">
        <v>117</v>
      </c>
      <c r="C27" s="4" t="s">
        <v>56</v>
      </c>
      <c r="D27" s="4" t="s">
        <v>25</v>
      </c>
      <c r="E27" s="5">
        <v>31.446270299634001</v>
      </c>
      <c r="F27" s="5">
        <v>49.528855199999903</v>
      </c>
      <c r="G27" s="6">
        <v>22119</v>
      </c>
      <c r="H27" s="6" t="s">
        <v>63</v>
      </c>
      <c r="I27" s="12" t="s">
        <v>113</v>
      </c>
      <c r="J27" s="6" t="s">
        <v>59</v>
      </c>
      <c r="K27" s="6" t="s">
        <v>63</v>
      </c>
      <c r="L27" s="6" t="s">
        <v>63</v>
      </c>
      <c r="M27" s="6" t="s">
        <v>62</v>
      </c>
      <c r="N27" s="6" t="str">
        <f t="shared" si="0"/>
        <v>No</v>
      </c>
      <c r="O27" s="6" t="str">
        <f t="shared" si="1"/>
        <v>No</v>
      </c>
      <c r="P27" s="6" t="str">
        <f t="shared" si="2"/>
        <v>No</v>
      </c>
      <c r="Q27" s="6" t="str">
        <f t="shared" si="3"/>
        <v>Yes</v>
      </c>
      <c r="R27" s="6" t="str">
        <f t="shared" si="4"/>
        <v>No</v>
      </c>
      <c r="S27" s="6" t="str">
        <f t="shared" si="5"/>
        <v>No</v>
      </c>
      <c r="T27" s="6" t="str">
        <f t="shared" si="6"/>
        <v>No</v>
      </c>
      <c r="U27" s="7">
        <v>507</v>
      </c>
      <c r="V27" s="8">
        <f t="shared" si="7"/>
        <v>22.921470229214702</v>
      </c>
      <c r="W27" s="7">
        <f t="shared" si="8"/>
        <v>16194</v>
      </c>
      <c r="X27" s="8">
        <f t="shared" si="9"/>
        <v>73.21307473213075</v>
      </c>
      <c r="Y27" s="7">
        <v>13401</v>
      </c>
      <c r="Z27" s="8">
        <f t="shared" si="10"/>
        <v>60.58592160585922</v>
      </c>
      <c r="AA27" s="7">
        <v>2793</v>
      </c>
      <c r="AB27" s="8">
        <f t="shared" si="11"/>
        <v>12.627153126271532</v>
      </c>
      <c r="AC27" s="7">
        <v>15683</v>
      </c>
      <c r="AD27" s="8">
        <f t="shared" si="12"/>
        <v>70.902843709028446</v>
      </c>
      <c r="AE27" s="7">
        <v>117</v>
      </c>
      <c r="AF27" s="8">
        <f t="shared" si="13"/>
        <v>5.2895700528957006</v>
      </c>
      <c r="AG27" s="7">
        <v>0</v>
      </c>
      <c r="AH27" s="7">
        <v>0</v>
      </c>
      <c r="AI27" s="8">
        <f t="shared" si="14"/>
        <v>0</v>
      </c>
      <c r="AJ27" s="7">
        <v>0</v>
      </c>
      <c r="AK27" s="8">
        <f t="shared" si="15"/>
        <v>0</v>
      </c>
      <c r="AL27" s="7">
        <f t="shared" si="16"/>
        <v>0</v>
      </c>
      <c r="AM27" s="11">
        <f t="shared" si="17"/>
        <v>0</v>
      </c>
      <c r="AN27" s="10">
        <v>18</v>
      </c>
      <c r="AO27" s="8">
        <f t="shared" si="18"/>
        <v>8.1378000813779998</v>
      </c>
      <c r="AP27" s="4">
        <v>1</v>
      </c>
      <c r="AQ27" s="8">
        <f t="shared" si="19"/>
        <v>4.5210000452100001</v>
      </c>
      <c r="AR27" s="4">
        <v>3</v>
      </c>
      <c r="AS27" s="8">
        <f t="shared" si="20"/>
        <v>1.3563000135630001</v>
      </c>
      <c r="AT27" s="4">
        <v>4</v>
      </c>
      <c r="AU27" s="8">
        <f t="shared" si="21"/>
        <v>18.08400018084</v>
      </c>
    </row>
    <row r="28" spans="1:47" x14ac:dyDescent="0.35">
      <c r="A28" s="4" t="s">
        <v>116</v>
      </c>
      <c r="B28" s="4" t="s">
        <v>117</v>
      </c>
      <c r="C28" s="4" t="s">
        <v>44</v>
      </c>
      <c r="D28" s="4" t="s">
        <v>26</v>
      </c>
      <c r="E28" s="5">
        <v>30.2363223997191</v>
      </c>
      <c r="F28" s="5">
        <v>49.712288600000001</v>
      </c>
      <c r="G28" s="6">
        <v>49724</v>
      </c>
      <c r="H28" s="6" t="s">
        <v>62</v>
      </c>
      <c r="I28" s="12" t="s">
        <v>100</v>
      </c>
      <c r="J28" s="6"/>
      <c r="K28" s="6" t="s">
        <v>62</v>
      </c>
      <c r="L28" s="6" t="s">
        <v>63</v>
      </c>
      <c r="M28" s="6" t="s">
        <v>63</v>
      </c>
      <c r="N28" s="6" t="str">
        <f t="shared" si="0"/>
        <v>No</v>
      </c>
      <c r="O28" s="6" t="str">
        <f t="shared" si="1"/>
        <v>No</v>
      </c>
      <c r="P28" s="6" t="str">
        <f t="shared" si="2"/>
        <v>No</v>
      </c>
      <c r="Q28" s="6" t="str">
        <f t="shared" si="3"/>
        <v>No</v>
      </c>
      <c r="R28" s="6" t="str">
        <f t="shared" si="4"/>
        <v>Yes</v>
      </c>
      <c r="S28" s="6" t="str">
        <f t="shared" si="5"/>
        <v>No</v>
      </c>
      <c r="T28" s="6" t="str">
        <f t="shared" si="6"/>
        <v>No</v>
      </c>
      <c r="U28" s="7">
        <v>1369</v>
      </c>
      <c r="V28" s="8">
        <f t="shared" si="7"/>
        <v>27.53197651033706</v>
      </c>
      <c r="W28" s="7">
        <f t="shared" si="8"/>
        <v>24661</v>
      </c>
      <c r="X28" s="8">
        <f t="shared" si="9"/>
        <v>49.595768642908858</v>
      </c>
      <c r="Y28" s="7">
        <v>21810</v>
      </c>
      <c r="Z28" s="8">
        <f t="shared" si="10"/>
        <v>43.862118896307614</v>
      </c>
      <c r="AA28" s="7">
        <v>2851</v>
      </c>
      <c r="AB28" s="8">
        <f t="shared" si="11"/>
        <v>5.7336497466012393</v>
      </c>
      <c r="AC28" s="7">
        <v>19543</v>
      </c>
      <c r="AD28" s="8">
        <f t="shared" si="12"/>
        <v>39.30295229667766</v>
      </c>
      <c r="AE28" s="7">
        <v>175</v>
      </c>
      <c r="AF28" s="8">
        <f t="shared" si="13"/>
        <v>3.5194272383557235</v>
      </c>
      <c r="AG28" s="7">
        <v>1</v>
      </c>
      <c r="AH28" s="7">
        <v>32</v>
      </c>
      <c r="AI28" s="8">
        <f t="shared" si="14"/>
        <v>0.64355240929933233</v>
      </c>
      <c r="AJ28" s="7">
        <v>31</v>
      </c>
      <c r="AK28" s="8">
        <f t="shared" si="15"/>
        <v>0.62344139650872821</v>
      </c>
      <c r="AL28" s="7">
        <f t="shared" si="16"/>
        <v>1</v>
      </c>
      <c r="AM28" s="11">
        <f t="shared" si="17"/>
        <v>96.875</v>
      </c>
      <c r="AN28" s="10">
        <v>24</v>
      </c>
      <c r="AO28" s="8">
        <f t="shared" si="18"/>
        <v>4.8266430697449927</v>
      </c>
      <c r="AP28" s="4">
        <v>2</v>
      </c>
      <c r="AQ28" s="8">
        <f t="shared" si="19"/>
        <v>4.0222025581208269</v>
      </c>
      <c r="AR28" s="4">
        <v>6</v>
      </c>
      <c r="AS28" s="8">
        <f t="shared" si="20"/>
        <v>1.2066607674362482</v>
      </c>
      <c r="AT28" s="4">
        <v>3</v>
      </c>
      <c r="AU28" s="8">
        <f t="shared" si="21"/>
        <v>6.0333038371812409</v>
      </c>
    </row>
    <row r="29" spans="1:47" x14ac:dyDescent="0.35">
      <c r="A29" s="4" t="s">
        <v>116</v>
      </c>
      <c r="B29" s="4" t="s">
        <v>117</v>
      </c>
      <c r="C29" s="4" t="s">
        <v>45</v>
      </c>
      <c r="D29" s="4" t="s">
        <v>27</v>
      </c>
      <c r="E29" s="5">
        <v>31.4627779996332</v>
      </c>
      <c r="F29" s="5">
        <v>48.075569699999903</v>
      </c>
      <c r="G29" s="6">
        <v>30750</v>
      </c>
      <c r="H29" s="6" t="s">
        <v>63</v>
      </c>
      <c r="I29" s="12" t="s">
        <v>125</v>
      </c>
      <c r="J29" s="6"/>
      <c r="K29" s="6" t="s">
        <v>63</v>
      </c>
      <c r="L29" s="6" t="s">
        <v>62</v>
      </c>
      <c r="M29" s="6" t="s">
        <v>62</v>
      </c>
      <c r="N29" s="6" t="str">
        <f t="shared" si="0"/>
        <v>Yes</v>
      </c>
      <c r="O29" s="6" t="str">
        <f t="shared" si="1"/>
        <v>No</v>
      </c>
      <c r="P29" s="6" t="str">
        <f t="shared" si="2"/>
        <v>No</v>
      </c>
      <c r="Q29" s="6" t="str">
        <f t="shared" si="3"/>
        <v>Yes</v>
      </c>
      <c r="R29" s="6" t="str">
        <f t="shared" si="4"/>
        <v>No</v>
      </c>
      <c r="S29" s="6" t="str">
        <f t="shared" si="5"/>
        <v>Yes</v>
      </c>
      <c r="T29" s="6" t="str">
        <f t="shared" si="6"/>
        <v>No</v>
      </c>
      <c r="U29" s="7">
        <v>0</v>
      </c>
      <c r="V29" s="8">
        <f t="shared" si="7"/>
        <v>0</v>
      </c>
      <c r="W29" s="7">
        <f t="shared" si="8"/>
        <v>0</v>
      </c>
      <c r="X29" s="8">
        <f t="shared" si="9"/>
        <v>0</v>
      </c>
      <c r="Y29" s="7">
        <v>0</v>
      </c>
      <c r="Z29" s="8">
        <f t="shared" si="10"/>
        <v>0</v>
      </c>
      <c r="AA29" s="7">
        <v>0</v>
      </c>
      <c r="AB29" s="8">
        <f t="shared" si="11"/>
        <v>0</v>
      </c>
      <c r="AC29" s="7">
        <v>34106</v>
      </c>
      <c r="AD29" s="8">
        <f t="shared" si="12"/>
        <v>110.91382113821138</v>
      </c>
      <c r="AE29" s="7">
        <v>275</v>
      </c>
      <c r="AF29" s="8">
        <f t="shared" si="13"/>
        <v>8.9430894308943092</v>
      </c>
      <c r="AG29" s="7">
        <v>0</v>
      </c>
      <c r="AH29" s="7">
        <v>0</v>
      </c>
      <c r="AI29" s="8">
        <f t="shared" si="14"/>
        <v>0</v>
      </c>
      <c r="AJ29" s="7">
        <v>0</v>
      </c>
      <c r="AK29" s="8">
        <f t="shared" si="15"/>
        <v>0</v>
      </c>
      <c r="AL29" s="7">
        <f t="shared" si="16"/>
        <v>0</v>
      </c>
      <c r="AM29" s="11">
        <f t="shared" si="17"/>
        <v>0</v>
      </c>
      <c r="AN29" s="10">
        <v>32</v>
      </c>
      <c r="AO29" s="8">
        <f t="shared" si="18"/>
        <v>10.40650406504065</v>
      </c>
      <c r="AP29" s="4">
        <v>1</v>
      </c>
      <c r="AQ29" s="8">
        <f t="shared" si="19"/>
        <v>3.2520325203252032</v>
      </c>
      <c r="AR29" s="4">
        <v>3</v>
      </c>
      <c r="AS29" s="8">
        <f t="shared" si="20"/>
        <v>0.97560975609756106</v>
      </c>
      <c r="AT29" s="4">
        <v>3</v>
      </c>
      <c r="AU29" s="8">
        <f t="shared" si="21"/>
        <v>9.7560975609756095</v>
      </c>
    </row>
  </sheetData>
  <autoFilter ref="C1:BD29" xr:uid="{96DF5C02-FE60-364B-9B9C-B0D399BD92DF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Khuzestan_SS-Total</vt:lpstr>
      <vt:lpstr>Khuzestan_SS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Ghafouri</dc:creator>
  <cp:lastModifiedBy>Arash Ghafouri</cp:lastModifiedBy>
  <dcterms:created xsi:type="dcterms:W3CDTF">2020-08-22T19:23:36Z</dcterms:created>
  <dcterms:modified xsi:type="dcterms:W3CDTF">2023-09-25T16:43:20Z</dcterms:modified>
</cp:coreProperties>
</file>