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walczak/Dropbox/Abbate_mice_paper/new_version/revision/revision3/"/>
    </mc:Choice>
  </mc:AlternateContent>
  <xr:revisionPtr revIDLastSave="0" documentId="13_ncr:1_{EAF34F29-6626-4D45-8EE4-CB8C80429F33}" xr6:coauthVersionLast="47" xr6:coauthVersionMax="47" xr10:uidLastSave="{00000000-0000-0000-0000-000000000000}"/>
  <bookViews>
    <workbookView xWindow="5940" yWindow="5740" windowWidth="19420" windowHeight="11500" xr2:uid="{6BEE7438-F6D9-4D3C-ACFA-0DEE450D6B76}"/>
  </bookViews>
  <sheets>
    <sheet name="SPR data" sheetId="1" r:id="rId1"/>
  </sheets>
  <externalReferences>
    <externalReference r:id="rId2"/>
  </externalReferences>
  <definedNames>
    <definedName name="_xlnm._FilterDatabase" localSheetId="0" hidden="1">'SPR data'!$A$1:$K$1</definedName>
    <definedName name="formulation">[1]CV!$A$1:$A$74</definedName>
    <definedName name="Kcell">[1]hiddenDataValidation!$K$1:$K$7</definedName>
    <definedName name="Lcell">[1]hiddenDataValidation!$L$1:$L$7</definedName>
    <definedName name="Mcell">[1]hiddenDataValidation!$M$1:$M$24</definedName>
    <definedName name="Ncell">[1]hiddenDataValidation!$N$1:$N$26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4" i="1"/>
  <c r="V3" i="1"/>
  <c r="V2" i="1"/>
  <c r="T5" i="1"/>
  <c r="T4" i="1"/>
  <c r="T3" i="1"/>
  <c r="T2" i="1"/>
  <c r="M5" i="1"/>
  <c r="M4" i="1"/>
  <c r="M3" i="1"/>
  <c r="M2" i="1"/>
  <c r="N5" i="1"/>
  <c r="N4" i="1"/>
  <c r="O5" i="1"/>
  <c r="O4" i="1"/>
  <c r="O3" i="1"/>
  <c r="N3" i="1" s="1"/>
  <c r="N2" i="1"/>
  <c r="O2" i="1"/>
  <c r="P5" i="1"/>
  <c r="Q5" i="1"/>
  <c r="P4" i="1"/>
  <c r="Q4" i="1"/>
  <c r="P3" i="1"/>
  <c r="Q3" i="1"/>
  <c r="P2" i="1"/>
  <c r="Q2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<sst xmlns="http://schemas.openxmlformats.org/spreadsheetml/2006/main" count="1257" uniqueCount="289">
  <si>
    <t>Clone ID</t>
  </si>
  <si>
    <t>category</t>
  </si>
  <si>
    <t>NormB</t>
  </si>
  <si>
    <t>BINDING STATUS</t>
  </si>
  <si>
    <t>ka (1/Ms)</t>
  </si>
  <si>
    <t>kd (1/s)</t>
  </si>
  <si>
    <t>KD (M)</t>
  </si>
  <si>
    <t>Chi² (RU²)</t>
  </si>
  <si>
    <t>FIT QUALITY</t>
  </si>
  <si>
    <t>CONCLUSION</t>
  </si>
  <si>
    <t>CL-1440242</t>
  </si>
  <si>
    <t>bulk</t>
  </si>
  <si>
    <t>NON BINDER</t>
  </si>
  <si>
    <t>NA</t>
  </si>
  <si>
    <t>CL-1440243</t>
  </si>
  <si>
    <t>CL-1440244</t>
  </si>
  <si>
    <t>BINDER</t>
  </si>
  <si>
    <t>GOOD FIT</t>
  </si>
  <si>
    <t>BINDER &amp; GOOD FIT</t>
  </si>
  <si>
    <t>CL-1440245</t>
  </si>
  <si>
    <t>STAR</t>
  </si>
  <si>
    <t>CL-1440246</t>
  </si>
  <si>
    <t>CL-1440247</t>
  </si>
  <si>
    <t>CL-1440248</t>
  </si>
  <si>
    <t>CL-1440249</t>
  </si>
  <si>
    <t>CL-1440250</t>
  </si>
  <si>
    <t>CL-1440251</t>
  </si>
  <si>
    <t>CL-1440252</t>
  </si>
  <si>
    <t>WEAK BINDER</t>
  </si>
  <si>
    <t>WEAK BINDER &amp; GOOD FIT</t>
  </si>
  <si>
    <t>CL-1440253</t>
  </si>
  <si>
    <t>CL-1440254</t>
  </si>
  <si>
    <t>CL-1440255</t>
  </si>
  <si>
    <t>CL-1440256</t>
  </si>
  <si>
    <t>CL-1440257</t>
  </si>
  <si>
    <t>CL-1440258</t>
  </si>
  <si>
    <t>CL-1440259</t>
  </si>
  <si>
    <t>CL-1440260</t>
  </si>
  <si>
    <t>CL-1440261</t>
  </si>
  <si>
    <t>CL-1440262</t>
  </si>
  <si>
    <t>CL-1440263</t>
  </si>
  <si>
    <t>CL-1440264</t>
  </si>
  <si>
    <t>CL-1440265</t>
  </si>
  <si>
    <t>CL-1440266</t>
  </si>
  <si>
    <t>CL-1440267</t>
  </si>
  <si>
    <t>CL-1440268</t>
  </si>
  <si>
    <t>CL-1440269</t>
  </si>
  <si>
    <t>CL-1440270</t>
  </si>
  <si>
    <t>CL-1440271</t>
  </si>
  <si>
    <t>CL-1440272</t>
  </si>
  <si>
    <t>CL-1440273</t>
  </si>
  <si>
    <t>CL-1440274</t>
  </si>
  <si>
    <t>CL-1440275</t>
  </si>
  <si>
    <t>CL-1440276</t>
  </si>
  <si>
    <t>CL-1440277</t>
  </si>
  <si>
    <t>CL-1440278</t>
  </si>
  <si>
    <t>CL-1440279</t>
  </si>
  <si>
    <t>BAD FIT</t>
  </si>
  <si>
    <t>BINDER &amp; BAD FIT</t>
  </si>
  <si>
    <t>CL-1440280</t>
  </si>
  <si>
    <t>CL-1440281</t>
  </si>
  <si>
    <t>CL-1440282</t>
  </si>
  <si>
    <t>CL-1440283</t>
  </si>
  <si>
    <t>CL-1440284</t>
  </si>
  <si>
    <t>CL-1440285</t>
  </si>
  <si>
    <t>CL-1440286</t>
  </si>
  <si>
    <t>CL-1440287</t>
  </si>
  <si>
    <t>CL-1440288</t>
  </si>
  <si>
    <t>CL-1440289</t>
  </si>
  <si>
    <t>SC</t>
  </si>
  <si>
    <t>CL-1440290</t>
  </si>
  <si>
    <t>CL-1440291</t>
  </si>
  <si>
    <t>CL-1440292</t>
  </si>
  <si>
    <t>CL-1440293</t>
  </si>
  <si>
    <t>CL-1440294</t>
  </si>
  <si>
    <t>CL-1440295</t>
  </si>
  <si>
    <t>CL-1440296</t>
  </si>
  <si>
    <t>CL-1440297</t>
  </si>
  <si>
    <t>CL-1440298</t>
  </si>
  <si>
    <t>CL-1440299</t>
  </si>
  <si>
    <t>CL-1440300</t>
  </si>
  <si>
    <t>CL-1440301</t>
  </si>
  <si>
    <t>CL-1440302</t>
  </si>
  <si>
    <t>CL-1440303</t>
  </si>
  <si>
    <t>CL-1440304</t>
  </si>
  <si>
    <t>CL-1440305</t>
  </si>
  <si>
    <t>WEAK BINDER &amp; BAD FIT</t>
  </si>
  <si>
    <t>CL-1440306</t>
  </si>
  <si>
    <t>CL-1440307</t>
  </si>
  <si>
    <t>CL-1440308</t>
  </si>
  <si>
    <t>CL-1440309</t>
  </si>
  <si>
    <t>CL-1440310</t>
  </si>
  <si>
    <t>CL-1440311</t>
  </si>
  <si>
    <t>CL-1440312</t>
  </si>
  <si>
    <t>CL-1440313</t>
  </si>
  <si>
    <t>CL-1440314</t>
  </si>
  <si>
    <t>CL-1440315</t>
  </si>
  <si>
    <t>CL-1440316</t>
  </si>
  <si>
    <t>CL-1440317</t>
  </si>
  <si>
    <t>CL-1440318</t>
  </si>
  <si>
    <t>CL-1440319</t>
  </si>
  <si>
    <t>CL-1440320</t>
  </si>
  <si>
    <t>CL-1440321</t>
  </si>
  <si>
    <t>CL-1440322</t>
  </si>
  <si>
    <t>CL-1440323</t>
  </si>
  <si>
    <t>CL-1440324</t>
  </si>
  <si>
    <t>CL-1440325</t>
  </si>
  <si>
    <t>CL-1440326</t>
  </si>
  <si>
    <t>CL-1440327</t>
  </si>
  <si>
    <t>CL-1440328</t>
  </si>
  <si>
    <t>CL-1440329</t>
  </si>
  <si>
    <t>CL-1440330</t>
  </si>
  <si>
    <t>CL-1440331</t>
  </si>
  <si>
    <t>CL-1440332</t>
  </si>
  <si>
    <t>CL-1440333</t>
  </si>
  <si>
    <t>CL-1440334</t>
  </si>
  <si>
    <t>CL-1440335</t>
  </si>
  <si>
    <t>LOW CONCENTRATION</t>
  </si>
  <si>
    <t>CL-1440336</t>
  </si>
  <si>
    <t>CL-1440337</t>
  </si>
  <si>
    <t>CL-1440338</t>
  </si>
  <si>
    <t>CL-1440339</t>
  </si>
  <si>
    <t>CL-1440340</t>
  </si>
  <si>
    <t>CL-1440341</t>
  </si>
  <si>
    <t>CL-1440342</t>
  </si>
  <si>
    <t>CL-1440343</t>
  </si>
  <si>
    <t>CL-1440344</t>
  </si>
  <si>
    <t>CL-1440345</t>
  </si>
  <si>
    <t>CL-1440346</t>
  </si>
  <si>
    <t>CL-1440347</t>
  </si>
  <si>
    <t>CL-1440348</t>
  </si>
  <si>
    <t>CL-1440349</t>
  </si>
  <si>
    <t>CL-1440350</t>
  </si>
  <si>
    <t>CL-1440351</t>
  </si>
  <si>
    <t>CL-1440352</t>
  </si>
  <si>
    <t>CL-1440353</t>
  </si>
  <si>
    <t>CL-1440354</t>
  </si>
  <si>
    <t>CL-1440355</t>
  </si>
  <si>
    <t>CL-1440356</t>
  </si>
  <si>
    <t>CL-1440357</t>
  </si>
  <si>
    <t>CL-1440358</t>
  </si>
  <si>
    <t>CL-1440359</t>
  </si>
  <si>
    <t>CL-1440360</t>
  </si>
  <si>
    <t>CL-1440361</t>
  </si>
  <si>
    <t>CL-1440362</t>
  </si>
  <si>
    <t>CL-1440363</t>
  </si>
  <si>
    <t>CL-1440364</t>
  </si>
  <si>
    <t>CL-1440365</t>
  </si>
  <si>
    <t>CL-1440366</t>
  </si>
  <si>
    <t>CL-1440367</t>
  </si>
  <si>
    <t>CL-1440368</t>
  </si>
  <si>
    <t>CL-1440369</t>
  </si>
  <si>
    <t>CL-1440370</t>
  </si>
  <si>
    <t>CL-1440371</t>
  </si>
  <si>
    <t>CL-1440372</t>
  </si>
  <si>
    <t>CL-1440373</t>
  </si>
  <si>
    <t>CL-1440374</t>
  </si>
  <si>
    <t>CL-1440375</t>
  </si>
  <si>
    <t>CL-1440376</t>
  </si>
  <si>
    <t>CL-1440377</t>
  </si>
  <si>
    <t>CL-1440378</t>
  </si>
  <si>
    <t>CL-1440379</t>
  </si>
  <si>
    <t>CL-1440380</t>
  </si>
  <si>
    <t>CL-1440381</t>
  </si>
  <si>
    <t>CL-1440382</t>
  </si>
  <si>
    <t>CL-1440383</t>
  </si>
  <si>
    <t>CL-1440384</t>
  </si>
  <si>
    <t>CL-1440385</t>
  </si>
  <si>
    <t>CL-1440386</t>
  </si>
  <si>
    <t>CL-1440387</t>
  </si>
  <si>
    <t>CL-1440388</t>
  </si>
  <si>
    <t>CL-1440389</t>
  </si>
  <si>
    <t>CL-1440390</t>
  </si>
  <si>
    <t>CL-1440391</t>
  </si>
  <si>
    <t>CL-1440392</t>
  </si>
  <si>
    <t>CL-1440393</t>
  </si>
  <si>
    <t>CL-1440394</t>
  </si>
  <si>
    <t>CL-1440395</t>
  </si>
  <si>
    <t>CL-1440396</t>
  </si>
  <si>
    <t>CL-1440397</t>
  </si>
  <si>
    <t>CL-1440398</t>
  </si>
  <si>
    <t>CL-1440399</t>
  </si>
  <si>
    <t>CL-1440400</t>
  </si>
  <si>
    <t>CL-1440401</t>
  </si>
  <si>
    <t>CL-1440402</t>
  </si>
  <si>
    <t>CL-1440403</t>
  </si>
  <si>
    <t>CL-1440404</t>
  </si>
  <si>
    <t>CL-1440405</t>
  </si>
  <si>
    <t>CL-1440406</t>
  </si>
  <si>
    <t>CL-1440407</t>
  </si>
  <si>
    <t>CL-1440408</t>
  </si>
  <si>
    <t>CL-1440409</t>
  </si>
  <si>
    <t>CL-1440410</t>
  </si>
  <si>
    <t>CL-1440411</t>
  </si>
  <si>
    <t>CL-1440412</t>
  </si>
  <si>
    <t>CL-1440413</t>
  </si>
  <si>
    <t>CL-1440414</t>
  </si>
  <si>
    <t>CL-1440415</t>
  </si>
  <si>
    <t>CL-1440416</t>
  </si>
  <si>
    <t>CL-1440417</t>
  </si>
  <si>
    <t>CL-1440418</t>
  </si>
  <si>
    <t>CL-1440419</t>
  </si>
  <si>
    <t>CL-1440420</t>
  </si>
  <si>
    <t>CL-1440421</t>
  </si>
  <si>
    <t>CL-1440422</t>
  </si>
  <si>
    <t>CL-1440423</t>
  </si>
  <si>
    <t>CL-1440424</t>
  </si>
  <si>
    <t>CL-1440425</t>
  </si>
  <si>
    <t>CL-1440426</t>
  </si>
  <si>
    <t>CL-1440427</t>
  </si>
  <si>
    <t>CL-1440428</t>
  </si>
  <si>
    <t>CL-1440429</t>
  </si>
  <si>
    <t>CL-1440430</t>
  </si>
  <si>
    <t>CL-1440431</t>
  </si>
  <si>
    <t>CL-1440432</t>
  </si>
  <si>
    <t>CL-1440433</t>
  </si>
  <si>
    <t>CL-1440434</t>
  </si>
  <si>
    <t>CL-1440435</t>
  </si>
  <si>
    <t>CL-1440436</t>
  </si>
  <si>
    <t>CL-1440437</t>
  </si>
  <si>
    <t>CL-1440438</t>
  </si>
  <si>
    <t>CL-1440439</t>
  </si>
  <si>
    <t>CL-1440440</t>
  </si>
  <si>
    <t>CL-1440441</t>
  </si>
  <si>
    <t>CL-1440442</t>
  </si>
  <si>
    <t>CL-1440443</t>
  </si>
  <si>
    <t>CL-1440444</t>
  </si>
  <si>
    <t>CL-1440445</t>
  </si>
  <si>
    <t>CL-1440446</t>
  </si>
  <si>
    <t>CL-1440447</t>
  </si>
  <si>
    <t>CL-1440448</t>
  </si>
  <si>
    <t>CL-1440449</t>
  </si>
  <si>
    <t>CL-1440450</t>
  </si>
  <si>
    <t>CL-1440451</t>
  </si>
  <si>
    <t>CL-1440452</t>
  </si>
  <si>
    <t>CL-1440453</t>
  </si>
  <si>
    <t>CL-1440454</t>
  </si>
  <si>
    <t>CL-1440455</t>
  </si>
  <si>
    <t>CL-1440456</t>
  </si>
  <si>
    <t>CL-1440457</t>
  </si>
  <si>
    <t>CL-1440458</t>
  </si>
  <si>
    <t>CL-1440459</t>
  </si>
  <si>
    <t>CL-1440460</t>
  </si>
  <si>
    <t>CL-1440461</t>
  </si>
  <si>
    <t>CL-1440462</t>
  </si>
  <si>
    <t>CL-1440463</t>
  </si>
  <si>
    <t>CL-1440464</t>
  </si>
  <si>
    <t>CL-1440465</t>
  </si>
  <si>
    <t>CL-1440466</t>
  </si>
  <si>
    <t>CL-1440467</t>
  </si>
  <si>
    <t>CL-1440468</t>
  </si>
  <si>
    <t>CL-1440469</t>
  </si>
  <si>
    <t>CL-1440470</t>
  </si>
  <si>
    <t>CL-1440471</t>
  </si>
  <si>
    <t>CL-1440472</t>
  </si>
  <si>
    <t>CL-1440473</t>
  </si>
  <si>
    <t>CL-1440474</t>
  </si>
  <si>
    <t>CL-1440475</t>
  </si>
  <si>
    <t>CL-1440476</t>
  </si>
  <si>
    <t>CL-1440477</t>
  </si>
  <si>
    <t>CL-1440478</t>
  </si>
  <si>
    <t>CL-1440479</t>
  </si>
  <si>
    <t>CL-1440480</t>
  </si>
  <si>
    <t>CL-1440481</t>
  </si>
  <si>
    <t>CL-1440482</t>
  </si>
  <si>
    <t>CL-1440483</t>
  </si>
  <si>
    <t>CL-1440484</t>
  </si>
  <si>
    <t>CL-1440485</t>
  </si>
  <si>
    <t>CL-1440486</t>
  </si>
  <si>
    <t>CL-1440487</t>
  </si>
  <si>
    <t>CL-1446459</t>
  </si>
  <si>
    <t>negative control</t>
  </si>
  <si>
    <t>CL-1446460</t>
  </si>
  <si>
    <t>non-tranfected cells</t>
  </si>
  <si>
    <t>CL-1446461</t>
  </si>
  <si>
    <t>irrelevant antibody</t>
  </si>
  <si>
    <t>CL-1446462</t>
  </si>
  <si>
    <t>antibody benchmark 1C1</t>
  </si>
  <si>
    <t>CL-1446463</t>
  </si>
  <si>
    <t>antibody benchmark 3P10</t>
  </si>
  <si>
    <t>SENSORGRAMS</t>
  </si>
  <si>
    <t>total</t>
  </si>
  <si>
    <t>random</t>
  </si>
  <si>
    <t>% binder+weak binder</t>
  </si>
  <si>
    <t>total binder+nonbinder +weak binder</t>
  </si>
  <si>
    <t>nonbinder</t>
  </si>
  <si>
    <t>weak binder</t>
  </si>
  <si>
    <t>binder</t>
  </si>
  <si>
    <t>weakbinder+binder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</si>
</sst>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1" fontId="1" fillId="2" borderId="1" xfId="0" applyNumberFormat="1" applyFont="1" applyFill="1" applyBorder="1" applyAlignment="1">
      <alignment horizontal="centerContinuous" vertical="center" wrapText="1"/>
    </xf>
    <xf numFmtId="0" fontId="0" fillId="0" borderId="1" xfId="0" applyBorder="1" applyAlignment="1" applyProtection="1">
      <alignment horizontal="center" vertical="center"/>
      <protection locked="0" hidden="1"/>
    </xf>
    <xf numFmtId="1" fontId="0" fillId="0" borderId="1" xfId="0" applyNumberFormat="1" applyBorder="1" applyAlignment="1" applyProtection="1">
      <alignment horizontal="center" vertical="center"/>
      <protection locked="0" hidden="1"/>
    </xf>
    <xf numFmtId="11" fontId="0" fillId="0" borderId="1" xfId="0" applyNumberFormat="1" applyBorder="1" applyAlignment="1" applyProtection="1">
      <alignment horizontal="center" vertical="center"/>
      <protection locked="0" hidden="1"/>
    </xf>
    <xf numFmtId="2" fontId="0" fillId="0" borderId="1" xfId="0" applyNumberFormat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 vertical="center"/>
      <protection locked="0" hidden="1"/>
    </xf>
    <xf numFmtId="49" fontId="2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rgb="FF90EE9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DB4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8DB4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26" Type="http://schemas.openxmlformats.org/officeDocument/2006/relationships/image" Target="../media/image226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37" Type="http://schemas.openxmlformats.org/officeDocument/2006/relationships/image" Target="../media/image237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27" Type="http://schemas.openxmlformats.org/officeDocument/2006/relationships/image" Target="../media/image227.jpg"/><Relationship Id="rId248" Type="http://schemas.openxmlformats.org/officeDocument/2006/relationships/image" Target="../media/image248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pn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5878512</xdr:colOff>
      <xdr:row>1</xdr:row>
      <xdr:rowOff>1230746</xdr:rowOff>
    </xdr:to>
    <xdr:pic>
      <xdr:nvPicPr>
        <xdr:cNvPr id="2" name="90bd6243-92b9-4e06-a2e3-bb3582bdffdd">
          <a:extLst>
            <a:ext uri="{FF2B5EF4-FFF2-40B4-BE49-F238E27FC236}">
              <a16:creationId xmlns:a16="http://schemas.microsoft.com/office/drawing/2014/main" id="{1E66791C-7346-4A16-B5C4-AC6F99C2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61550" y="19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234</xdr:row>
      <xdr:rowOff>0</xdr:rowOff>
    </xdr:from>
    <xdr:to>
      <xdr:col>10</xdr:col>
      <xdr:colOff>5878512</xdr:colOff>
      <xdr:row>234</xdr:row>
      <xdr:rowOff>1230746</xdr:rowOff>
    </xdr:to>
    <xdr:pic>
      <xdr:nvPicPr>
        <xdr:cNvPr id="3" name="a3d32d7f-91c1-40ee-9188-0a8905bbc2be">
          <a:extLst>
            <a:ext uri="{FF2B5EF4-FFF2-40B4-BE49-F238E27FC236}">
              <a16:creationId xmlns:a16="http://schemas.microsoft.com/office/drawing/2014/main" id="{55530873-03F1-4BAF-AD0C-1923B660D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61550" y="288709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5878512</xdr:colOff>
      <xdr:row>87</xdr:row>
      <xdr:rowOff>1230746</xdr:rowOff>
    </xdr:to>
    <xdr:pic>
      <xdr:nvPicPr>
        <xdr:cNvPr id="4" name="032c5a44-cfec-4133-8dcd-9f61f79ca091">
          <a:extLst>
            <a:ext uri="{FF2B5EF4-FFF2-40B4-BE49-F238E27FC236}">
              <a16:creationId xmlns:a16="http://schemas.microsoft.com/office/drawing/2014/main" id="{FA9C5113-6D4D-4853-8E87-AF4B203D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861550" y="10668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5878512</xdr:colOff>
      <xdr:row>208</xdr:row>
      <xdr:rowOff>1230746</xdr:rowOff>
    </xdr:to>
    <xdr:pic>
      <xdr:nvPicPr>
        <xdr:cNvPr id="6" name="ed686e71-9eef-423f-9486-b1fc29e5e3d1">
          <a:extLst>
            <a:ext uri="{FF2B5EF4-FFF2-40B4-BE49-F238E27FC236}">
              <a16:creationId xmlns:a16="http://schemas.microsoft.com/office/drawing/2014/main" id="{868BBC6A-C158-4BC2-849E-1F7FDE8EF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61550" y="256514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5878512</xdr:colOff>
      <xdr:row>243</xdr:row>
      <xdr:rowOff>1230746</xdr:rowOff>
    </xdr:to>
    <xdr:pic>
      <xdr:nvPicPr>
        <xdr:cNvPr id="7" name="916f5663-c8bd-43ef-968a-1e0b80c3b9a9">
          <a:extLst>
            <a:ext uri="{FF2B5EF4-FFF2-40B4-BE49-F238E27FC236}">
              <a16:creationId xmlns:a16="http://schemas.microsoft.com/office/drawing/2014/main" id="{0800A065-2F36-439B-9FE1-C5686054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861550" y="29985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10</xdr:col>
      <xdr:colOff>5878512</xdr:colOff>
      <xdr:row>96</xdr:row>
      <xdr:rowOff>1230745</xdr:rowOff>
    </xdr:to>
    <xdr:pic>
      <xdr:nvPicPr>
        <xdr:cNvPr id="8" name="36cf6283-fafb-4853-8d4e-f05abc623c9c">
          <a:extLst>
            <a:ext uri="{FF2B5EF4-FFF2-40B4-BE49-F238E27FC236}">
              <a16:creationId xmlns:a16="http://schemas.microsoft.com/office/drawing/2014/main" id="{97D587AE-5568-4986-9600-4DBA0CF6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861550" y="11783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10</xdr:col>
      <xdr:colOff>5878512</xdr:colOff>
      <xdr:row>174</xdr:row>
      <xdr:rowOff>1230745</xdr:rowOff>
    </xdr:to>
    <xdr:pic>
      <xdr:nvPicPr>
        <xdr:cNvPr id="10" name="ca924b20-147d-40dc-83f3-180334b9c3c7">
          <a:extLst>
            <a:ext uri="{FF2B5EF4-FFF2-40B4-BE49-F238E27FC236}">
              <a16:creationId xmlns:a16="http://schemas.microsoft.com/office/drawing/2014/main" id="{500C2691-5A83-4A50-BD91-30762466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861550" y="214414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5878512</xdr:colOff>
      <xdr:row>8</xdr:row>
      <xdr:rowOff>1230745</xdr:rowOff>
    </xdr:to>
    <xdr:pic>
      <xdr:nvPicPr>
        <xdr:cNvPr id="11" name="5affe3dc-ea1f-4ff5-b7f1-d1fa5fd371c8">
          <a:extLst>
            <a:ext uri="{FF2B5EF4-FFF2-40B4-BE49-F238E27FC236}">
              <a16:creationId xmlns:a16="http://schemas.microsoft.com/office/drawing/2014/main" id="{0C9377F7-2FC1-431D-8AA7-ADD5728DA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861550" y="8864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5878512</xdr:colOff>
      <xdr:row>105</xdr:row>
      <xdr:rowOff>1230745</xdr:rowOff>
    </xdr:to>
    <xdr:pic>
      <xdr:nvPicPr>
        <xdr:cNvPr id="12" name="00c6bb75-d2c1-4d4e-8a94-9820e955b28e">
          <a:extLst>
            <a:ext uri="{FF2B5EF4-FFF2-40B4-BE49-F238E27FC236}">
              <a16:creationId xmlns:a16="http://schemas.microsoft.com/office/drawing/2014/main" id="{DA84EE87-7256-4440-9BB1-F6F3ACE0E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861550" y="128974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5878512</xdr:colOff>
      <xdr:row>113</xdr:row>
      <xdr:rowOff>1230746</xdr:rowOff>
    </xdr:to>
    <xdr:pic>
      <xdr:nvPicPr>
        <xdr:cNvPr id="14" name="bba8292a-e029-43b7-b4c3-f78684c5d86e">
          <a:extLst>
            <a:ext uri="{FF2B5EF4-FFF2-40B4-BE49-F238E27FC236}">
              <a16:creationId xmlns:a16="http://schemas.microsoft.com/office/drawing/2014/main" id="{95BDCD62-6EB8-43C3-9DE4-E67B1925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861550" y="138880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5878512</xdr:colOff>
      <xdr:row>17</xdr:row>
      <xdr:rowOff>1230745</xdr:rowOff>
    </xdr:to>
    <xdr:pic>
      <xdr:nvPicPr>
        <xdr:cNvPr id="15" name="5b7c040c-deb1-4350-ba19-168ccfe88c1d">
          <a:extLst>
            <a:ext uri="{FF2B5EF4-FFF2-40B4-BE49-F238E27FC236}">
              <a16:creationId xmlns:a16="http://schemas.microsoft.com/office/drawing/2014/main" id="{0C947AFC-595B-42DD-A56A-6F7026E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861550" y="2000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115</xdr:row>
      <xdr:rowOff>0</xdr:rowOff>
    </xdr:from>
    <xdr:to>
      <xdr:col>10</xdr:col>
      <xdr:colOff>5878512</xdr:colOff>
      <xdr:row>115</xdr:row>
      <xdr:rowOff>1230745</xdr:rowOff>
    </xdr:to>
    <xdr:pic>
      <xdr:nvPicPr>
        <xdr:cNvPr id="16" name="a36d80c3-9a21-4e5f-8359-7cfd869b59b6">
          <a:extLst>
            <a:ext uri="{FF2B5EF4-FFF2-40B4-BE49-F238E27FC236}">
              <a16:creationId xmlns:a16="http://schemas.microsoft.com/office/drawing/2014/main" id="{DDEF400E-2C1C-4211-BC97-840540C2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861550" y="141357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10</xdr:col>
      <xdr:colOff>5878512</xdr:colOff>
      <xdr:row>210</xdr:row>
      <xdr:rowOff>1230746</xdr:rowOff>
    </xdr:to>
    <xdr:pic>
      <xdr:nvPicPr>
        <xdr:cNvPr id="18" name="120bd2ab-7eba-4e99-ad2a-a0fbd47b35ff">
          <a:extLst>
            <a:ext uri="{FF2B5EF4-FFF2-40B4-BE49-F238E27FC236}">
              <a16:creationId xmlns:a16="http://schemas.microsoft.com/office/drawing/2014/main" id="{752F765E-34E1-4DAC-8B6E-602E44125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861550" y="258991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5878512</xdr:colOff>
      <xdr:row>26</xdr:row>
      <xdr:rowOff>1230745</xdr:rowOff>
    </xdr:to>
    <xdr:pic>
      <xdr:nvPicPr>
        <xdr:cNvPr id="19" name="7b14595b-020f-4dfa-a94c-3dd8ce25ac1e">
          <a:extLst>
            <a:ext uri="{FF2B5EF4-FFF2-40B4-BE49-F238E27FC236}">
              <a16:creationId xmlns:a16="http://schemas.microsoft.com/office/drawing/2014/main" id="{64A1C3CB-3639-4EDD-9F15-FF8820936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861550" y="31153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5878512</xdr:colOff>
      <xdr:row>123</xdr:row>
      <xdr:rowOff>1230746</xdr:rowOff>
    </xdr:to>
    <xdr:pic>
      <xdr:nvPicPr>
        <xdr:cNvPr id="20" name="2c58f466-141a-4265-b0e8-3e9a03589a93">
          <a:extLst>
            <a:ext uri="{FF2B5EF4-FFF2-40B4-BE49-F238E27FC236}">
              <a16:creationId xmlns:a16="http://schemas.microsoft.com/office/drawing/2014/main" id="{93F796FE-5F84-45E7-8E30-0E2682C74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861550" y="15126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176</xdr:row>
      <xdr:rowOff>0</xdr:rowOff>
    </xdr:from>
    <xdr:to>
      <xdr:col>10</xdr:col>
      <xdr:colOff>5878512</xdr:colOff>
      <xdr:row>176</xdr:row>
      <xdr:rowOff>1230746</xdr:rowOff>
    </xdr:to>
    <xdr:pic>
      <xdr:nvPicPr>
        <xdr:cNvPr id="22" name="24336e88-9a56-4236-a394-c1b6cd0e3a70">
          <a:extLst>
            <a:ext uri="{FF2B5EF4-FFF2-40B4-BE49-F238E27FC236}">
              <a16:creationId xmlns:a16="http://schemas.microsoft.com/office/drawing/2014/main" id="{B262C3DB-A90B-45B5-9E76-20A2B8913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861550" y="21689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5878512</xdr:colOff>
      <xdr:row>34</xdr:row>
      <xdr:rowOff>1230746</xdr:rowOff>
    </xdr:to>
    <xdr:pic>
      <xdr:nvPicPr>
        <xdr:cNvPr id="23" name="b07cf835-1282-42b7-b309-cdd0be52b23c">
          <a:extLst>
            <a:ext uri="{FF2B5EF4-FFF2-40B4-BE49-F238E27FC236}">
              <a16:creationId xmlns:a16="http://schemas.microsoft.com/office/drawing/2014/main" id="{91EA0933-BB14-4C6F-9743-6C4B989C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861550" y="41059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132</xdr:row>
      <xdr:rowOff>0</xdr:rowOff>
    </xdr:from>
    <xdr:to>
      <xdr:col>10</xdr:col>
      <xdr:colOff>5878512</xdr:colOff>
      <xdr:row>132</xdr:row>
      <xdr:rowOff>1230746</xdr:rowOff>
    </xdr:to>
    <xdr:pic>
      <xdr:nvPicPr>
        <xdr:cNvPr id="24" name="869b60b1-007d-40ee-b884-7ed4f0b0be70">
          <a:extLst>
            <a:ext uri="{FF2B5EF4-FFF2-40B4-BE49-F238E27FC236}">
              <a16:creationId xmlns:a16="http://schemas.microsoft.com/office/drawing/2014/main" id="{B6B29C57-604E-4D12-83BF-0DF874AD4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861550" y="162407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181</xdr:row>
      <xdr:rowOff>0</xdr:rowOff>
    </xdr:from>
    <xdr:to>
      <xdr:col>10</xdr:col>
      <xdr:colOff>5878512</xdr:colOff>
      <xdr:row>181</xdr:row>
      <xdr:rowOff>1230745</xdr:rowOff>
    </xdr:to>
    <xdr:pic>
      <xdr:nvPicPr>
        <xdr:cNvPr id="26" name="7d07e5ab-90ab-4a86-9c77-082d57d2a852">
          <a:extLst>
            <a:ext uri="{FF2B5EF4-FFF2-40B4-BE49-F238E27FC236}">
              <a16:creationId xmlns:a16="http://schemas.microsoft.com/office/drawing/2014/main" id="{321DB0D2-B4CD-4AAE-9E4D-CE5C9485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861550" y="223081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5878512</xdr:colOff>
      <xdr:row>43</xdr:row>
      <xdr:rowOff>1230746</xdr:rowOff>
    </xdr:to>
    <xdr:pic>
      <xdr:nvPicPr>
        <xdr:cNvPr id="27" name="18b8ed5c-9610-4458-a1cc-05a1275c02f8">
          <a:extLst>
            <a:ext uri="{FF2B5EF4-FFF2-40B4-BE49-F238E27FC236}">
              <a16:creationId xmlns:a16="http://schemas.microsoft.com/office/drawing/2014/main" id="{3B18A16C-D4B8-479E-A7A2-608F8D752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861550" y="5220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5878512</xdr:colOff>
      <xdr:row>141</xdr:row>
      <xdr:rowOff>1230745</xdr:rowOff>
    </xdr:to>
    <xdr:pic>
      <xdr:nvPicPr>
        <xdr:cNvPr id="28" name="634d333d-963b-4a89-9267-ab3c147863a0">
          <a:extLst>
            <a:ext uri="{FF2B5EF4-FFF2-40B4-BE49-F238E27FC236}">
              <a16:creationId xmlns:a16="http://schemas.microsoft.com/office/drawing/2014/main" id="{879BAADC-E076-4834-B6E9-97033ED71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861550" y="173551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212</xdr:row>
      <xdr:rowOff>0</xdr:rowOff>
    </xdr:from>
    <xdr:to>
      <xdr:col>10</xdr:col>
      <xdr:colOff>5878512</xdr:colOff>
      <xdr:row>212</xdr:row>
      <xdr:rowOff>1230746</xdr:rowOff>
    </xdr:to>
    <xdr:pic>
      <xdr:nvPicPr>
        <xdr:cNvPr id="30" name="439b50de-3776-42a3-9b0b-7951fa31471a">
          <a:extLst>
            <a:ext uri="{FF2B5EF4-FFF2-40B4-BE49-F238E27FC236}">
              <a16:creationId xmlns:a16="http://schemas.microsoft.com/office/drawing/2014/main" id="{674029AE-1161-4773-9A74-9A257060E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861550" y="261467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5878512</xdr:colOff>
      <xdr:row>52</xdr:row>
      <xdr:rowOff>1230745</xdr:rowOff>
    </xdr:to>
    <xdr:pic>
      <xdr:nvPicPr>
        <xdr:cNvPr id="31" name="7f10d744-7014-4b6e-9474-f1fc87466e6f">
          <a:extLst>
            <a:ext uri="{FF2B5EF4-FFF2-40B4-BE49-F238E27FC236}">
              <a16:creationId xmlns:a16="http://schemas.microsoft.com/office/drawing/2014/main" id="{492776EB-39ED-495E-ABA1-C3B3E279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9861550" y="63347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150</xdr:row>
      <xdr:rowOff>0</xdr:rowOff>
    </xdr:from>
    <xdr:to>
      <xdr:col>10</xdr:col>
      <xdr:colOff>5878512</xdr:colOff>
      <xdr:row>150</xdr:row>
      <xdr:rowOff>1230745</xdr:rowOff>
    </xdr:to>
    <xdr:pic>
      <xdr:nvPicPr>
        <xdr:cNvPr id="32" name="e9278f4b-ff92-4caf-9577-308b2fb0367a">
          <a:extLst>
            <a:ext uri="{FF2B5EF4-FFF2-40B4-BE49-F238E27FC236}">
              <a16:creationId xmlns:a16="http://schemas.microsoft.com/office/drawing/2014/main" id="{CF59CD70-5DD1-41FC-B517-737194EF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861550" y="184696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178</xdr:row>
      <xdr:rowOff>0</xdr:rowOff>
    </xdr:from>
    <xdr:to>
      <xdr:col>10</xdr:col>
      <xdr:colOff>5878512</xdr:colOff>
      <xdr:row>178</xdr:row>
      <xdr:rowOff>1230746</xdr:rowOff>
    </xdr:to>
    <xdr:pic>
      <xdr:nvPicPr>
        <xdr:cNvPr id="34" name="5f9787a3-324c-462f-96fd-e6a1b2192a76">
          <a:extLst>
            <a:ext uri="{FF2B5EF4-FFF2-40B4-BE49-F238E27FC236}">
              <a16:creationId xmlns:a16="http://schemas.microsoft.com/office/drawing/2014/main" id="{8EF12882-31B0-47EE-856D-1746BA92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861550" y="219367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5878512</xdr:colOff>
      <xdr:row>61</xdr:row>
      <xdr:rowOff>1230745</xdr:rowOff>
    </xdr:to>
    <xdr:pic>
      <xdr:nvPicPr>
        <xdr:cNvPr id="35" name="8abafaf6-e7cf-4db7-a094-17f8a4361d64">
          <a:extLst>
            <a:ext uri="{FF2B5EF4-FFF2-40B4-BE49-F238E27FC236}">
              <a16:creationId xmlns:a16="http://schemas.microsoft.com/office/drawing/2014/main" id="{DD8792EF-6DC9-4AFE-9038-915C45A79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861550" y="74491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5878512</xdr:colOff>
      <xdr:row>159</xdr:row>
      <xdr:rowOff>1230745</xdr:rowOff>
    </xdr:to>
    <xdr:pic>
      <xdr:nvPicPr>
        <xdr:cNvPr id="36" name="ffc2177c-2f72-4069-84a0-b3d84cf9ce5b">
          <a:extLst>
            <a:ext uri="{FF2B5EF4-FFF2-40B4-BE49-F238E27FC236}">
              <a16:creationId xmlns:a16="http://schemas.microsoft.com/office/drawing/2014/main" id="{E6BD9217-50FC-4169-A2AD-656BD94E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861550" y="195840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203</xdr:row>
      <xdr:rowOff>0</xdr:rowOff>
    </xdr:from>
    <xdr:to>
      <xdr:col>10</xdr:col>
      <xdr:colOff>5878512</xdr:colOff>
      <xdr:row>203</xdr:row>
      <xdr:rowOff>1230745</xdr:rowOff>
    </xdr:to>
    <xdr:pic>
      <xdr:nvPicPr>
        <xdr:cNvPr id="38" name="0540b215-1e51-4462-a89e-c85cac227c55">
          <a:extLst>
            <a:ext uri="{FF2B5EF4-FFF2-40B4-BE49-F238E27FC236}">
              <a16:creationId xmlns:a16="http://schemas.microsoft.com/office/drawing/2014/main" id="{5827062D-D137-4D6E-9246-93CD0E567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9861550" y="25032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5878512</xdr:colOff>
      <xdr:row>70</xdr:row>
      <xdr:rowOff>1230745</xdr:rowOff>
    </xdr:to>
    <xdr:pic>
      <xdr:nvPicPr>
        <xdr:cNvPr id="39" name="d668fe4e-d7ff-4675-bae4-b880f545a455">
          <a:extLst>
            <a:ext uri="{FF2B5EF4-FFF2-40B4-BE49-F238E27FC236}">
              <a16:creationId xmlns:a16="http://schemas.microsoft.com/office/drawing/2014/main" id="{ED0C109B-C4D3-446C-B6CF-AA269532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9861550" y="85636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247</xdr:row>
      <xdr:rowOff>0</xdr:rowOff>
    </xdr:from>
    <xdr:to>
      <xdr:col>10</xdr:col>
      <xdr:colOff>5878512</xdr:colOff>
      <xdr:row>247</xdr:row>
      <xdr:rowOff>1230745</xdr:rowOff>
    </xdr:to>
    <xdr:pic>
      <xdr:nvPicPr>
        <xdr:cNvPr id="40" name="503ffec7-9d74-4260-b760-76a499ef27aa">
          <a:extLst>
            <a:ext uri="{FF2B5EF4-FFF2-40B4-BE49-F238E27FC236}">
              <a16:creationId xmlns:a16="http://schemas.microsoft.com/office/drawing/2014/main" id="{E7F4FDC1-70EE-48FD-BD25-2B5C3646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9861550" y="30480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5878512</xdr:colOff>
      <xdr:row>215</xdr:row>
      <xdr:rowOff>1230745</xdr:rowOff>
    </xdr:to>
    <xdr:pic>
      <xdr:nvPicPr>
        <xdr:cNvPr id="42" name="d7008961-56c5-4cb2-a018-098c522d05ea">
          <a:extLst>
            <a:ext uri="{FF2B5EF4-FFF2-40B4-BE49-F238E27FC236}">
              <a16:creationId xmlns:a16="http://schemas.microsoft.com/office/drawing/2014/main" id="{ED1441AF-D9CE-4D4D-961B-E6088C57E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9861550" y="265182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10</xdr:col>
      <xdr:colOff>5878512</xdr:colOff>
      <xdr:row>78</xdr:row>
      <xdr:rowOff>1230746</xdr:rowOff>
    </xdr:to>
    <xdr:pic>
      <xdr:nvPicPr>
        <xdr:cNvPr id="43" name="84ce7ab3-cb0e-43b0-943a-ac93dbc1ce3e">
          <a:extLst>
            <a:ext uri="{FF2B5EF4-FFF2-40B4-BE49-F238E27FC236}">
              <a16:creationId xmlns:a16="http://schemas.microsoft.com/office/drawing/2014/main" id="{AF412DFE-2CCD-4892-8D00-15629DDF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9861550" y="95542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10</xdr:col>
      <xdr:colOff>5878512</xdr:colOff>
      <xdr:row>180</xdr:row>
      <xdr:rowOff>1230745</xdr:rowOff>
    </xdr:to>
    <xdr:pic>
      <xdr:nvPicPr>
        <xdr:cNvPr id="46" name="f0332a26-02b5-4404-b0ad-eb8f87a6eec9">
          <a:extLst>
            <a:ext uri="{FF2B5EF4-FFF2-40B4-BE49-F238E27FC236}">
              <a16:creationId xmlns:a16="http://schemas.microsoft.com/office/drawing/2014/main" id="{BF24C1B5-2C35-405A-8F91-7469412D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9861550" y="221843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173</xdr:row>
      <xdr:rowOff>0</xdr:rowOff>
    </xdr:from>
    <xdr:to>
      <xdr:col>10</xdr:col>
      <xdr:colOff>5878512</xdr:colOff>
      <xdr:row>173</xdr:row>
      <xdr:rowOff>1230745</xdr:rowOff>
    </xdr:to>
    <xdr:pic>
      <xdr:nvPicPr>
        <xdr:cNvPr id="50" name="663762b7-be95-444f-983f-6848473b2b1b">
          <a:extLst>
            <a:ext uri="{FF2B5EF4-FFF2-40B4-BE49-F238E27FC236}">
              <a16:creationId xmlns:a16="http://schemas.microsoft.com/office/drawing/2014/main" id="{6B07B738-34AE-4967-A7FA-A3008434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9861550" y="21317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239</xdr:row>
      <xdr:rowOff>0</xdr:rowOff>
    </xdr:from>
    <xdr:to>
      <xdr:col>10</xdr:col>
      <xdr:colOff>5878512</xdr:colOff>
      <xdr:row>239</xdr:row>
      <xdr:rowOff>1230745</xdr:rowOff>
    </xdr:to>
    <xdr:pic>
      <xdr:nvPicPr>
        <xdr:cNvPr id="51" name="3221375a-3b76-4ab4-be8c-bcf3e6aa3a7d">
          <a:extLst>
            <a:ext uri="{FF2B5EF4-FFF2-40B4-BE49-F238E27FC236}">
              <a16:creationId xmlns:a16="http://schemas.microsoft.com/office/drawing/2014/main" id="{4D5A20E7-DF4F-41AE-A403-2132C44B6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9861550" y="294900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92</xdr:row>
      <xdr:rowOff>0</xdr:rowOff>
    </xdr:from>
    <xdr:to>
      <xdr:col>10</xdr:col>
      <xdr:colOff>5878512</xdr:colOff>
      <xdr:row>92</xdr:row>
      <xdr:rowOff>1230745</xdr:rowOff>
    </xdr:to>
    <xdr:pic>
      <xdr:nvPicPr>
        <xdr:cNvPr id="52" name="7ccde452-c6a9-4fa6-8f7f-43a89813c041">
          <a:extLst>
            <a:ext uri="{FF2B5EF4-FFF2-40B4-BE49-F238E27FC236}">
              <a16:creationId xmlns:a16="http://schemas.microsoft.com/office/drawing/2014/main" id="{A21F03DB-AB11-48FD-ABC0-DF035AD9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9861550" y="112877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5878512</xdr:colOff>
      <xdr:row>2</xdr:row>
      <xdr:rowOff>1230746</xdr:rowOff>
    </xdr:to>
    <xdr:pic>
      <xdr:nvPicPr>
        <xdr:cNvPr id="54" name="f84246d6-aa18-4cb2-bfd4-bb036e52c21a">
          <a:extLst>
            <a:ext uri="{FF2B5EF4-FFF2-40B4-BE49-F238E27FC236}">
              <a16:creationId xmlns:a16="http://schemas.microsoft.com/office/drawing/2014/main" id="{61CA2EBE-417C-4413-9201-5A95DA26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9861550" y="143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5878512</xdr:colOff>
      <xdr:row>4</xdr:row>
      <xdr:rowOff>1230745</xdr:rowOff>
    </xdr:to>
    <xdr:pic>
      <xdr:nvPicPr>
        <xdr:cNvPr id="55" name="1bf70706-ff53-4be5-a4ba-abd4ba99d2f2">
          <a:extLst>
            <a:ext uri="{FF2B5EF4-FFF2-40B4-BE49-F238E27FC236}">
              <a16:creationId xmlns:a16="http://schemas.microsoft.com/office/drawing/2014/main" id="{06D36E18-F1E9-4E1F-A60A-59F03032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9861550" y="391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100</xdr:row>
      <xdr:rowOff>0</xdr:rowOff>
    </xdr:from>
    <xdr:to>
      <xdr:col>10</xdr:col>
      <xdr:colOff>5878512</xdr:colOff>
      <xdr:row>100</xdr:row>
      <xdr:rowOff>1230746</xdr:rowOff>
    </xdr:to>
    <xdr:pic>
      <xdr:nvPicPr>
        <xdr:cNvPr id="56" name="5776ad5a-d02e-49d0-a9bf-1dd90e1418ca">
          <a:extLst>
            <a:ext uri="{FF2B5EF4-FFF2-40B4-BE49-F238E27FC236}">
              <a16:creationId xmlns:a16="http://schemas.microsoft.com/office/drawing/2014/main" id="{282CA0E9-DABB-44DB-958D-10CDEB67D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9861550" y="122783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209</xdr:row>
      <xdr:rowOff>0</xdr:rowOff>
    </xdr:from>
    <xdr:to>
      <xdr:col>10</xdr:col>
      <xdr:colOff>5878512</xdr:colOff>
      <xdr:row>209</xdr:row>
      <xdr:rowOff>1230746</xdr:rowOff>
    </xdr:to>
    <xdr:pic>
      <xdr:nvPicPr>
        <xdr:cNvPr id="58" name="7a71418c-5475-4a72-ae10-01d3545cac86">
          <a:extLst>
            <a:ext uri="{FF2B5EF4-FFF2-40B4-BE49-F238E27FC236}">
              <a16:creationId xmlns:a16="http://schemas.microsoft.com/office/drawing/2014/main" id="{16A520EE-1ACE-4CED-812D-275BCD2D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9861550" y="257752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5878512</xdr:colOff>
      <xdr:row>12</xdr:row>
      <xdr:rowOff>1230746</xdr:rowOff>
    </xdr:to>
    <xdr:pic>
      <xdr:nvPicPr>
        <xdr:cNvPr id="59" name="39638504-d826-4fad-aa9e-b5ab91440bc0">
          <a:extLst>
            <a:ext uri="{FF2B5EF4-FFF2-40B4-BE49-F238E27FC236}">
              <a16:creationId xmlns:a16="http://schemas.microsoft.com/office/drawing/2014/main" id="{036CA1BF-2445-4C51-B620-DA35C54E3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9861550" y="13817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109</xdr:row>
      <xdr:rowOff>0</xdr:rowOff>
    </xdr:from>
    <xdr:to>
      <xdr:col>10</xdr:col>
      <xdr:colOff>5878512</xdr:colOff>
      <xdr:row>109</xdr:row>
      <xdr:rowOff>1230746</xdr:rowOff>
    </xdr:to>
    <xdr:pic>
      <xdr:nvPicPr>
        <xdr:cNvPr id="60" name="b193cf42-0a24-4004-a84d-83933779e853">
          <a:extLst>
            <a:ext uri="{FF2B5EF4-FFF2-40B4-BE49-F238E27FC236}">
              <a16:creationId xmlns:a16="http://schemas.microsoft.com/office/drawing/2014/main" id="{849F3F7D-8BF0-4920-BB3A-EBAD827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9861550" y="133927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5878512</xdr:colOff>
      <xdr:row>175</xdr:row>
      <xdr:rowOff>1230746</xdr:rowOff>
    </xdr:to>
    <xdr:pic>
      <xdr:nvPicPr>
        <xdr:cNvPr id="62" name="f214f697-6a36-4f15-ac91-b72b83b0e769">
          <a:extLst>
            <a:ext uri="{FF2B5EF4-FFF2-40B4-BE49-F238E27FC236}">
              <a16:creationId xmlns:a16="http://schemas.microsoft.com/office/drawing/2014/main" id="{FE9C5599-BAC3-4982-A916-30FCA9066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9861550" y="215652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5878512</xdr:colOff>
      <xdr:row>21</xdr:row>
      <xdr:rowOff>1230746</xdr:rowOff>
    </xdr:to>
    <xdr:pic>
      <xdr:nvPicPr>
        <xdr:cNvPr id="63" name="505f11a8-125f-4f8c-8bba-f055e4f18bb0">
          <a:extLst>
            <a:ext uri="{FF2B5EF4-FFF2-40B4-BE49-F238E27FC236}">
              <a16:creationId xmlns:a16="http://schemas.microsoft.com/office/drawing/2014/main" id="{FC954D48-D19B-4F6E-B59F-F73AA42D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9861550" y="24961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119</xdr:row>
      <xdr:rowOff>0</xdr:rowOff>
    </xdr:from>
    <xdr:to>
      <xdr:col>10</xdr:col>
      <xdr:colOff>5878512</xdr:colOff>
      <xdr:row>119</xdr:row>
      <xdr:rowOff>1230745</xdr:rowOff>
    </xdr:to>
    <xdr:pic>
      <xdr:nvPicPr>
        <xdr:cNvPr id="64" name="317909a7-9b59-4c30-9512-2fc2ecfa31a2">
          <a:extLst>
            <a:ext uri="{FF2B5EF4-FFF2-40B4-BE49-F238E27FC236}">
              <a16:creationId xmlns:a16="http://schemas.microsoft.com/office/drawing/2014/main" id="{FFEBDABB-A279-4930-AB32-420E34B32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9861550" y="146310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170</xdr:row>
      <xdr:rowOff>0</xdr:rowOff>
    </xdr:from>
    <xdr:to>
      <xdr:col>10</xdr:col>
      <xdr:colOff>5878512</xdr:colOff>
      <xdr:row>170</xdr:row>
      <xdr:rowOff>1230745</xdr:rowOff>
    </xdr:to>
    <xdr:pic>
      <xdr:nvPicPr>
        <xdr:cNvPr id="66" name="3e88e987-0fb4-450e-9f4d-3b763b6e17ff">
          <a:extLst>
            <a:ext uri="{FF2B5EF4-FFF2-40B4-BE49-F238E27FC236}">
              <a16:creationId xmlns:a16="http://schemas.microsoft.com/office/drawing/2014/main" id="{5DFA12C1-6E81-40B1-B5AD-067222DD9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9861550" y="209461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5878512</xdr:colOff>
      <xdr:row>30</xdr:row>
      <xdr:rowOff>1230745</xdr:rowOff>
    </xdr:to>
    <xdr:pic>
      <xdr:nvPicPr>
        <xdr:cNvPr id="67" name="2a26820e-dd3a-4e60-97e3-ac476f6c9fe8">
          <a:extLst>
            <a:ext uri="{FF2B5EF4-FFF2-40B4-BE49-F238E27FC236}">
              <a16:creationId xmlns:a16="http://schemas.microsoft.com/office/drawing/2014/main" id="{348D8B9E-74DA-4537-98A3-0AE4506B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9861550" y="36106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128</xdr:row>
      <xdr:rowOff>0</xdr:rowOff>
    </xdr:from>
    <xdr:to>
      <xdr:col>10</xdr:col>
      <xdr:colOff>5878512</xdr:colOff>
      <xdr:row>128</xdr:row>
      <xdr:rowOff>1230745</xdr:rowOff>
    </xdr:to>
    <xdr:pic>
      <xdr:nvPicPr>
        <xdr:cNvPr id="68" name="32fd3a3a-8869-44e8-b09c-151ef02108ac">
          <a:extLst>
            <a:ext uri="{FF2B5EF4-FFF2-40B4-BE49-F238E27FC236}">
              <a16:creationId xmlns:a16="http://schemas.microsoft.com/office/drawing/2014/main" id="{C0075791-9A4A-474E-BA24-833C2E8B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9861550" y="157454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5878512</xdr:colOff>
      <xdr:row>211</xdr:row>
      <xdr:rowOff>1230746</xdr:rowOff>
    </xdr:to>
    <xdr:pic>
      <xdr:nvPicPr>
        <xdr:cNvPr id="70" name="0aa50239-49d6-4e72-b154-4b2982b56b0a">
          <a:extLst>
            <a:ext uri="{FF2B5EF4-FFF2-40B4-BE49-F238E27FC236}">
              <a16:creationId xmlns:a16="http://schemas.microsoft.com/office/drawing/2014/main" id="{594AFBC2-7F1B-499C-83A5-48FF64EB5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9861550" y="260229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5878512</xdr:colOff>
      <xdr:row>39</xdr:row>
      <xdr:rowOff>1230745</xdr:rowOff>
    </xdr:to>
    <xdr:pic>
      <xdr:nvPicPr>
        <xdr:cNvPr id="71" name="85d87e35-052f-4e6f-b6ac-5f8340ea1a0a">
          <a:extLst>
            <a:ext uri="{FF2B5EF4-FFF2-40B4-BE49-F238E27FC236}">
              <a16:creationId xmlns:a16="http://schemas.microsoft.com/office/drawing/2014/main" id="{C258243E-505E-48A9-855A-7674BA15A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9861550" y="47250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5878512</xdr:colOff>
      <xdr:row>137</xdr:row>
      <xdr:rowOff>1230745</xdr:rowOff>
    </xdr:to>
    <xdr:pic>
      <xdr:nvPicPr>
        <xdr:cNvPr id="72" name="d0d20f55-d5b4-41cb-81d2-d0c03939f4a6">
          <a:extLst>
            <a:ext uri="{FF2B5EF4-FFF2-40B4-BE49-F238E27FC236}">
              <a16:creationId xmlns:a16="http://schemas.microsoft.com/office/drawing/2014/main" id="{AA2F452C-3D43-4E77-BE15-2610A8C9B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9861550" y="16859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5878512</xdr:colOff>
      <xdr:row>177</xdr:row>
      <xdr:rowOff>1230746</xdr:rowOff>
    </xdr:to>
    <xdr:pic>
      <xdr:nvPicPr>
        <xdr:cNvPr id="74" name="448908fd-8876-4f9b-8f46-a776fa9e8077">
          <a:extLst>
            <a:ext uri="{FF2B5EF4-FFF2-40B4-BE49-F238E27FC236}">
              <a16:creationId xmlns:a16="http://schemas.microsoft.com/office/drawing/2014/main" id="{63B6E38F-43C5-42C1-9299-E78311AE8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9861550" y="21812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5878512</xdr:colOff>
      <xdr:row>48</xdr:row>
      <xdr:rowOff>1230745</xdr:rowOff>
    </xdr:to>
    <xdr:pic>
      <xdr:nvPicPr>
        <xdr:cNvPr id="75" name="c63cd506-ad52-4303-a460-89671b216012">
          <a:extLst>
            <a:ext uri="{FF2B5EF4-FFF2-40B4-BE49-F238E27FC236}">
              <a16:creationId xmlns:a16="http://schemas.microsoft.com/office/drawing/2014/main" id="{D547119F-5468-4CB4-91EE-01F481640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9861550" y="58394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145</xdr:row>
      <xdr:rowOff>0</xdr:rowOff>
    </xdr:from>
    <xdr:to>
      <xdr:col>10</xdr:col>
      <xdr:colOff>5878512</xdr:colOff>
      <xdr:row>145</xdr:row>
      <xdr:rowOff>1230746</xdr:rowOff>
    </xdr:to>
    <xdr:pic>
      <xdr:nvPicPr>
        <xdr:cNvPr id="76" name="42e65882-325d-482b-b37d-ff796b229cfb">
          <a:extLst>
            <a:ext uri="{FF2B5EF4-FFF2-40B4-BE49-F238E27FC236}">
              <a16:creationId xmlns:a16="http://schemas.microsoft.com/office/drawing/2014/main" id="{E4246F44-6F83-4569-AF6C-A00B2AB6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9861550" y="178504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192</xdr:row>
      <xdr:rowOff>0</xdr:rowOff>
    </xdr:from>
    <xdr:to>
      <xdr:col>10</xdr:col>
      <xdr:colOff>5878512</xdr:colOff>
      <xdr:row>192</xdr:row>
      <xdr:rowOff>1230745</xdr:rowOff>
    </xdr:to>
    <xdr:pic>
      <xdr:nvPicPr>
        <xdr:cNvPr id="78" name="fa23ac19-8e44-4baf-9071-4cd8c8e09154">
          <a:extLst>
            <a:ext uri="{FF2B5EF4-FFF2-40B4-BE49-F238E27FC236}">
              <a16:creationId xmlns:a16="http://schemas.microsoft.com/office/drawing/2014/main" id="{CC823596-D1CB-4AB0-9097-C87A0C499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9861550" y="236702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5878512</xdr:colOff>
      <xdr:row>56</xdr:row>
      <xdr:rowOff>1230746</xdr:rowOff>
    </xdr:to>
    <xdr:pic>
      <xdr:nvPicPr>
        <xdr:cNvPr id="79" name="2ce6f07e-9a5e-4e20-9109-9b82658c5a19">
          <a:extLst>
            <a:ext uri="{FF2B5EF4-FFF2-40B4-BE49-F238E27FC236}">
              <a16:creationId xmlns:a16="http://schemas.microsoft.com/office/drawing/2014/main" id="{89427CC8-6FE0-4C95-8DBC-4C618C331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9861550" y="6830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5878512</xdr:colOff>
      <xdr:row>154</xdr:row>
      <xdr:rowOff>1230746</xdr:rowOff>
    </xdr:to>
    <xdr:pic>
      <xdr:nvPicPr>
        <xdr:cNvPr id="80" name="37da63e9-d1a2-4fe1-840e-f01bc9345ab6">
          <a:extLst>
            <a:ext uri="{FF2B5EF4-FFF2-40B4-BE49-F238E27FC236}">
              <a16:creationId xmlns:a16="http://schemas.microsoft.com/office/drawing/2014/main" id="{C4B48028-3E6E-4A25-8650-C6747ED01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9861550" y="189649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5878512</xdr:colOff>
      <xdr:row>213</xdr:row>
      <xdr:rowOff>1230745</xdr:rowOff>
    </xdr:to>
    <xdr:pic>
      <xdr:nvPicPr>
        <xdr:cNvPr id="82" name="6e5137d8-da5e-4edc-8298-0256bbecc6f1">
          <a:extLst>
            <a:ext uri="{FF2B5EF4-FFF2-40B4-BE49-F238E27FC236}">
              <a16:creationId xmlns:a16="http://schemas.microsoft.com/office/drawing/2014/main" id="{1A04643A-DF9C-44B0-92B3-7A384FDCE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9861550" y="26270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5878512</xdr:colOff>
      <xdr:row>65</xdr:row>
      <xdr:rowOff>1230746</xdr:rowOff>
    </xdr:to>
    <xdr:pic>
      <xdr:nvPicPr>
        <xdr:cNvPr id="83" name="ca20106d-8d9b-4cbc-a925-9919be159a45">
          <a:extLst>
            <a:ext uri="{FF2B5EF4-FFF2-40B4-BE49-F238E27FC236}">
              <a16:creationId xmlns:a16="http://schemas.microsoft.com/office/drawing/2014/main" id="{1747C434-66CD-476B-A9AD-D28C15E3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9861550" y="79444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163</xdr:row>
      <xdr:rowOff>0</xdr:rowOff>
    </xdr:from>
    <xdr:to>
      <xdr:col>10</xdr:col>
      <xdr:colOff>5878512</xdr:colOff>
      <xdr:row>163</xdr:row>
      <xdr:rowOff>1230745</xdr:rowOff>
    </xdr:to>
    <xdr:pic>
      <xdr:nvPicPr>
        <xdr:cNvPr id="84" name="578b3d5b-1256-4205-a579-4302c05431bc">
          <a:extLst>
            <a:ext uri="{FF2B5EF4-FFF2-40B4-BE49-F238E27FC236}">
              <a16:creationId xmlns:a16="http://schemas.microsoft.com/office/drawing/2014/main" id="{99E63CBD-3452-4A9D-9195-4D1CE0E30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9861550" y="20079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179</xdr:row>
      <xdr:rowOff>0</xdr:rowOff>
    </xdr:from>
    <xdr:to>
      <xdr:col>10</xdr:col>
      <xdr:colOff>5878512</xdr:colOff>
      <xdr:row>179</xdr:row>
      <xdr:rowOff>1230746</xdr:rowOff>
    </xdr:to>
    <xdr:pic>
      <xdr:nvPicPr>
        <xdr:cNvPr id="86" name="cfd051d7-6833-48b7-96fb-84c5260cf0bd">
          <a:extLst>
            <a:ext uri="{FF2B5EF4-FFF2-40B4-BE49-F238E27FC236}">
              <a16:creationId xmlns:a16="http://schemas.microsoft.com/office/drawing/2014/main" id="{FF3F6ED3-3829-4DFF-9E3E-B812B2F29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9861550" y="220605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74</xdr:row>
      <xdr:rowOff>0</xdr:rowOff>
    </xdr:from>
    <xdr:to>
      <xdr:col>10</xdr:col>
      <xdr:colOff>5878512</xdr:colOff>
      <xdr:row>74</xdr:row>
      <xdr:rowOff>1230745</xdr:rowOff>
    </xdr:to>
    <xdr:pic>
      <xdr:nvPicPr>
        <xdr:cNvPr id="87" name="ee408adc-9b91-45fb-bf23-397387b8b614">
          <a:extLst>
            <a:ext uri="{FF2B5EF4-FFF2-40B4-BE49-F238E27FC236}">
              <a16:creationId xmlns:a16="http://schemas.microsoft.com/office/drawing/2014/main" id="{0AE5EA18-AD68-4BA0-8F1D-1DDBAC0A9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9861550" y="90589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214</xdr:row>
      <xdr:rowOff>0</xdr:rowOff>
    </xdr:from>
    <xdr:to>
      <xdr:col>10</xdr:col>
      <xdr:colOff>5878512</xdr:colOff>
      <xdr:row>214</xdr:row>
      <xdr:rowOff>1230745</xdr:rowOff>
    </xdr:to>
    <xdr:pic>
      <xdr:nvPicPr>
        <xdr:cNvPr id="90" name="25bc8a0d-e26f-49f2-9a37-dad94f434862">
          <a:extLst>
            <a:ext uri="{FF2B5EF4-FFF2-40B4-BE49-F238E27FC236}">
              <a16:creationId xmlns:a16="http://schemas.microsoft.com/office/drawing/2014/main" id="{19C5EF8C-726B-489C-9B26-1E3964A14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9861550" y="263944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5878512</xdr:colOff>
      <xdr:row>83</xdr:row>
      <xdr:rowOff>1230745</xdr:rowOff>
    </xdr:to>
    <xdr:pic>
      <xdr:nvPicPr>
        <xdr:cNvPr id="91" name="f0aec197-49d5-43e9-9302-76d694124fb3">
          <a:extLst>
            <a:ext uri="{FF2B5EF4-FFF2-40B4-BE49-F238E27FC236}">
              <a16:creationId xmlns:a16="http://schemas.microsoft.com/office/drawing/2014/main" id="{3DE2D6B6-64E3-486F-831A-0CAFA07EF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9861550" y="10173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216</xdr:row>
      <xdr:rowOff>0</xdr:rowOff>
    </xdr:from>
    <xdr:to>
      <xdr:col>10</xdr:col>
      <xdr:colOff>5878512</xdr:colOff>
      <xdr:row>216</xdr:row>
      <xdr:rowOff>1230745</xdr:rowOff>
    </xdr:to>
    <xdr:pic>
      <xdr:nvPicPr>
        <xdr:cNvPr id="94" name="1913d639-74ea-41fd-8444-5f25e9a24065">
          <a:extLst>
            <a:ext uri="{FF2B5EF4-FFF2-40B4-BE49-F238E27FC236}">
              <a16:creationId xmlns:a16="http://schemas.microsoft.com/office/drawing/2014/main" id="{07DEDA32-7414-47DB-89D4-5DAE0633D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9861550" y="26642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225</xdr:row>
      <xdr:rowOff>0</xdr:rowOff>
    </xdr:from>
    <xdr:to>
      <xdr:col>10</xdr:col>
      <xdr:colOff>5878512</xdr:colOff>
      <xdr:row>225</xdr:row>
      <xdr:rowOff>1230745</xdr:rowOff>
    </xdr:to>
    <xdr:pic>
      <xdr:nvPicPr>
        <xdr:cNvPr id="98" name="51d264a5-5ad0-4804-9dca-998c4bf0a345">
          <a:extLst>
            <a:ext uri="{FF2B5EF4-FFF2-40B4-BE49-F238E27FC236}">
              <a16:creationId xmlns:a16="http://schemas.microsoft.com/office/drawing/2014/main" id="{A33A89C1-FF79-4D9E-ADD7-7B6A7513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9861550" y="277564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235</xdr:row>
      <xdr:rowOff>0</xdr:rowOff>
    </xdr:from>
    <xdr:to>
      <xdr:col>10</xdr:col>
      <xdr:colOff>5878512</xdr:colOff>
      <xdr:row>235</xdr:row>
      <xdr:rowOff>1230745</xdr:rowOff>
    </xdr:to>
    <xdr:pic>
      <xdr:nvPicPr>
        <xdr:cNvPr id="99" name="d71bf059-4600-480e-8665-cd138ce7a4ba">
          <a:extLst>
            <a:ext uri="{FF2B5EF4-FFF2-40B4-BE49-F238E27FC236}">
              <a16:creationId xmlns:a16="http://schemas.microsoft.com/office/drawing/2014/main" id="{7B0A88AB-34CB-41F0-B402-23314172E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9861550" y="289947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88</xdr:row>
      <xdr:rowOff>0</xdr:rowOff>
    </xdr:from>
    <xdr:to>
      <xdr:col>10</xdr:col>
      <xdr:colOff>5878512</xdr:colOff>
      <xdr:row>88</xdr:row>
      <xdr:rowOff>1230746</xdr:rowOff>
    </xdr:to>
    <xdr:pic>
      <xdr:nvPicPr>
        <xdr:cNvPr id="100" name="17b23e24-66aa-4f45-b5a0-1d882166b76a">
          <a:extLst>
            <a:ext uri="{FF2B5EF4-FFF2-40B4-BE49-F238E27FC236}">
              <a16:creationId xmlns:a16="http://schemas.microsoft.com/office/drawing/2014/main" id="{09FC3CEC-6508-413A-8205-C655A2E52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9861550" y="107924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217</xdr:row>
      <xdr:rowOff>0</xdr:rowOff>
    </xdr:from>
    <xdr:to>
      <xdr:col>10</xdr:col>
      <xdr:colOff>5878512</xdr:colOff>
      <xdr:row>217</xdr:row>
      <xdr:rowOff>1230745</xdr:rowOff>
    </xdr:to>
    <xdr:pic>
      <xdr:nvPicPr>
        <xdr:cNvPr id="102" name="043d93ba-f045-4d9f-9e4f-7e93ed669035">
          <a:extLst>
            <a:ext uri="{FF2B5EF4-FFF2-40B4-BE49-F238E27FC236}">
              <a16:creationId xmlns:a16="http://schemas.microsoft.com/office/drawing/2014/main" id="{403D72B5-D660-4E70-AECA-49B0EB35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9861550" y="26765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244</xdr:row>
      <xdr:rowOff>0</xdr:rowOff>
    </xdr:from>
    <xdr:to>
      <xdr:col>10</xdr:col>
      <xdr:colOff>5878512</xdr:colOff>
      <xdr:row>244</xdr:row>
      <xdr:rowOff>1230746</xdr:rowOff>
    </xdr:to>
    <xdr:pic>
      <xdr:nvPicPr>
        <xdr:cNvPr id="103" name="64c8431a-8c3b-4cd8-b3d3-552677859901">
          <a:extLst>
            <a:ext uri="{FF2B5EF4-FFF2-40B4-BE49-F238E27FC236}">
              <a16:creationId xmlns:a16="http://schemas.microsoft.com/office/drawing/2014/main" id="{DD23160B-2B89-4647-BDE8-CF819EAED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9861550" y="30109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5878512</xdr:colOff>
      <xdr:row>97</xdr:row>
      <xdr:rowOff>1230745</xdr:rowOff>
    </xdr:to>
    <xdr:pic>
      <xdr:nvPicPr>
        <xdr:cNvPr id="104" name="63a8feed-2770-4c50-89c6-5d15a075681c">
          <a:extLst>
            <a:ext uri="{FF2B5EF4-FFF2-40B4-BE49-F238E27FC236}">
              <a16:creationId xmlns:a16="http://schemas.microsoft.com/office/drawing/2014/main" id="{BA93E632-DEB3-4EA7-B7CA-8E25AC949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9861550" y="11906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183</xdr:row>
      <xdr:rowOff>0</xdr:rowOff>
    </xdr:from>
    <xdr:to>
      <xdr:col>10</xdr:col>
      <xdr:colOff>5878512</xdr:colOff>
      <xdr:row>183</xdr:row>
      <xdr:rowOff>1230745</xdr:rowOff>
    </xdr:to>
    <xdr:pic>
      <xdr:nvPicPr>
        <xdr:cNvPr id="106" name="8798df35-9fa9-4bd4-8550-782c53b833dd">
          <a:extLst>
            <a:ext uri="{FF2B5EF4-FFF2-40B4-BE49-F238E27FC236}">
              <a16:creationId xmlns:a16="http://schemas.microsoft.com/office/drawing/2014/main" id="{C86D8AA7-2BA0-48E1-AC1A-A533B7FE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9861550" y="225558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5878512</xdr:colOff>
      <xdr:row>9</xdr:row>
      <xdr:rowOff>1230745</xdr:rowOff>
    </xdr:to>
    <xdr:pic>
      <xdr:nvPicPr>
        <xdr:cNvPr id="107" name="c37ac932-7675-4c16-baa4-e5e9d5564c9b">
          <a:extLst>
            <a:ext uri="{FF2B5EF4-FFF2-40B4-BE49-F238E27FC236}">
              <a16:creationId xmlns:a16="http://schemas.microsoft.com/office/drawing/2014/main" id="{DCD02538-A87C-49BB-85FC-4FC23A33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9861550" y="10102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106</xdr:row>
      <xdr:rowOff>0</xdr:rowOff>
    </xdr:from>
    <xdr:to>
      <xdr:col>10</xdr:col>
      <xdr:colOff>5878512</xdr:colOff>
      <xdr:row>106</xdr:row>
      <xdr:rowOff>1230745</xdr:rowOff>
    </xdr:to>
    <xdr:pic>
      <xdr:nvPicPr>
        <xdr:cNvPr id="108" name="a76088b4-a139-421f-8b3b-81a3fe9b0711">
          <a:extLst>
            <a:ext uri="{FF2B5EF4-FFF2-40B4-BE49-F238E27FC236}">
              <a16:creationId xmlns:a16="http://schemas.microsoft.com/office/drawing/2014/main" id="{24422660-0971-4338-92E9-82CAF2CC9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9861550" y="130213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5878512</xdr:colOff>
      <xdr:row>3</xdr:row>
      <xdr:rowOff>1230746</xdr:rowOff>
    </xdr:to>
    <xdr:pic>
      <xdr:nvPicPr>
        <xdr:cNvPr id="110" name="e3e045f7-62cd-4fb3-8b79-7f9d144d6ec6">
          <a:extLst>
            <a:ext uri="{FF2B5EF4-FFF2-40B4-BE49-F238E27FC236}">
              <a16:creationId xmlns:a16="http://schemas.microsoft.com/office/drawing/2014/main" id="{70805395-D540-42EE-A0F5-0F2E509A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9861550" y="2673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5878512</xdr:colOff>
      <xdr:row>18</xdr:row>
      <xdr:rowOff>1230745</xdr:rowOff>
    </xdr:to>
    <xdr:pic>
      <xdr:nvPicPr>
        <xdr:cNvPr id="111" name="05881d1c-4648-44bb-a50d-92b5458ee12b">
          <a:extLst>
            <a:ext uri="{FF2B5EF4-FFF2-40B4-BE49-F238E27FC236}">
              <a16:creationId xmlns:a16="http://schemas.microsoft.com/office/drawing/2014/main" id="{6F195047-55E0-473B-A2B3-C8734CD5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9861550" y="21247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116</xdr:row>
      <xdr:rowOff>0</xdr:rowOff>
    </xdr:from>
    <xdr:to>
      <xdr:col>10</xdr:col>
      <xdr:colOff>5878512</xdr:colOff>
      <xdr:row>116</xdr:row>
      <xdr:rowOff>1230745</xdr:rowOff>
    </xdr:to>
    <xdr:pic>
      <xdr:nvPicPr>
        <xdr:cNvPr id="112" name="37e6e9c5-6c42-4450-8263-8f8818fdca8d">
          <a:extLst>
            <a:ext uri="{FF2B5EF4-FFF2-40B4-BE49-F238E27FC236}">
              <a16:creationId xmlns:a16="http://schemas.microsoft.com/office/drawing/2014/main" id="{51B9C026-CF17-4E87-9EF9-04A2C2F16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9861550" y="142595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5878512</xdr:colOff>
      <xdr:row>219</xdr:row>
      <xdr:rowOff>1230746</xdr:rowOff>
    </xdr:to>
    <xdr:pic>
      <xdr:nvPicPr>
        <xdr:cNvPr id="114" name="aeabae40-31e2-44c5-bd38-0e5368240240">
          <a:extLst>
            <a:ext uri="{FF2B5EF4-FFF2-40B4-BE49-F238E27FC236}">
              <a16:creationId xmlns:a16="http://schemas.microsoft.com/office/drawing/2014/main" id="{9BF7BE1D-6AFD-433D-94FA-E7F3F22C6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9861550" y="270135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5878512</xdr:colOff>
      <xdr:row>27</xdr:row>
      <xdr:rowOff>1230745</xdr:rowOff>
    </xdr:to>
    <xdr:pic>
      <xdr:nvPicPr>
        <xdr:cNvPr id="115" name="d1785a43-4dad-43db-b0b5-0eed0455df96">
          <a:extLst>
            <a:ext uri="{FF2B5EF4-FFF2-40B4-BE49-F238E27FC236}">
              <a16:creationId xmlns:a16="http://schemas.microsoft.com/office/drawing/2014/main" id="{18A7D595-B3FB-4603-88E3-F7607B93D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9861550" y="32391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124</xdr:row>
      <xdr:rowOff>0</xdr:rowOff>
    </xdr:from>
    <xdr:to>
      <xdr:col>10</xdr:col>
      <xdr:colOff>5878512</xdr:colOff>
      <xdr:row>124</xdr:row>
      <xdr:rowOff>1230746</xdr:rowOff>
    </xdr:to>
    <xdr:pic>
      <xdr:nvPicPr>
        <xdr:cNvPr id="116" name="8a31d5d6-025b-43e3-a0aa-8cfadee556c8">
          <a:extLst>
            <a:ext uri="{FF2B5EF4-FFF2-40B4-BE49-F238E27FC236}">
              <a16:creationId xmlns:a16="http://schemas.microsoft.com/office/drawing/2014/main" id="{9D084257-0247-46B1-9D75-FE477F60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9861550" y="15250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10</xdr:col>
      <xdr:colOff>5878512</xdr:colOff>
      <xdr:row>185</xdr:row>
      <xdr:rowOff>1230745</xdr:rowOff>
    </xdr:to>
    <xdr:pic>
      <xdr:nvPicPr>
        <xdr:cNvPr id="118" name="f944d15b-5b8e-42ed-bc76-db2a8d198a69">
          <a:extLst>
            <a:ext uri="{FF2B5EF4-FFF2-40B4-BE49-F238E27FC236}">
              <a16:creationId xmlns:a16="http://schemas.microsoft.com/office/drawing/2014/main" id="{1A0B4091-49F3-45B0-991D-A86BE25BE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9861550" y="228034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5878512</xdr:colOff>
      <xdr:row>35</xdr:row>
      <xdr:rowOff>1230746</xdr:rowOff>
    </xdr:to>
    <xdr:pic>
      <xdr:nvPicPr>
        <xdr:cNvPr id="119" name="5b20b719-0b93-4967-9926-0199945a2d1e">
          <a:extLst>
            <a:ext uri="{FF2B5EF4-FFF2-40B4-BE49-F238E27FC236}">
              <a16:creationId xmlns:a16="http://schemas.microsoft.com/office/drawing/2014/main" id="{FE607BB5-1B51-4A27-A043-A838129E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9861550" y="42297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5878512</xdr:colOff>
      <xdr:row>133</xdr:row>
      <xdr:rowOff>1230746</xdr:rowOff>
    </xdr:to>
    <xdr:pic>
      <xdr:nvPicPr>
        <xdr:cNvPr id="120" name="c4dd5572-f113-44c7-9a8a-d773d2569dc7">
          <a:extLst>
            <a:ext uri="{FF2B5EF4-FFF2-40B4-BE49-F238E27FC236}">
              <a16:creationId xmlns:a16="http://schemas.microsoft.com/office/drawing/2014/main" id="{96775DB8-3E05-4C32-AB8B-13BB41EA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9861550" y="16364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5878512</xdr:colOff>
      <xdr:row>25</xdr:row>
      <xdr:rowOff>1230746</xdr:rowOff>
    </xdr:to>
    <xdr:pic>
      <xdr:nvPicPr>
        <xdr:cNvPr id="122" name="8ad864da-6eed-4217-ba91-46ae9f7c6a86">
          <a:extLst>
            <a:ext uri="{FF2B5EF4-FFF2-40B4-BE49-F238E27FC236}">
              <a16:creationId xmlns:a16="http://schemas.microsoft.com/office/drawing/2014/main" id="{6DBBC574-AF92-4886-BD5E-5D763FC1E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9861550" y="29914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5878512</xdr:colOff>
      <xdr:row>44</xdr:row>
      <xdr:rowOff>1230746</xdr:rowOff>
    </xdr:to>
    <xdr:pic>
      <xdr:nvPicPr>
        <xdr:cNvPr id="123" name="dff8a40e-83ec-4200-8369-cd2c43f42b5c">
          <a:extLst>
            <a:ext uri="{FF2B5EF4-FFF2-40B4-BE49-F238E27FC236}">
              <a16:creationId xmlns:a16="http://schemas.microsoft.com/office/drawing/2014/main" id="{077A955B-DF5E-44D7-84CA-EC64692C1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9861550" y="5344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142</xdr:row>
      <xdr:rowOff>0</xdr:rowOff>
    </xdr:from>
    <xdr:to>
      <xdr:col>10</xdr:col>
      <xdr:colOff>5878512</xdr:colOff>
      <xdr:row>142</xdr:row>
      <xdr:rowOff>1230746</xdr:rowOff>
    </xdr:to>
    <xdr:pic>
      <xdr:nvPicPr>
        <xdr:cNvPr id="124" name="d497c339-d841-4811-95f1-c1398e2b2491">
          <a:extLst>
            <a:ext uri="{FF2B5EF4-FFF2-40B4-BE49-F238E27FC236}">
              <a16:creationId xmlns:a16="http://schemas.microsoft.com/office/drawing/2014/main" id="{15B5F0D7-B444-474B-AFCC-ED0A805E5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9861550" y="174790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5878512</xdr:colOff>
      <xdr:row>221</xdr:row>
      <xdr:rowOff>1230746</xdr:rowOff>
    </xdr:to>
    <xdr:pic>
      <xdr:nvPicPr>
        <xdr:cNvPr id="126" name="bca59da2-41c8-4949-b853-d494b1775368">
          <a:extLst>
            <a:ext uri="{FF2B5EF4-FFF2-40B4-BE49-F238E27FC236}">
              <a16:creationId xmlns:a16="http://schemas.microsoft.com/office/drawing/2014/main" id="{2D0C96DC-8BE8-4E8F-A1DD-494EDD25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9861550" y="272611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5878512</xdr:colOff>
      <xdr:row>53</xdr:row>
      <xdr:rowOff>1230745</xdr:rowOff>
    </xdr:to>
    <xdr:pic>
      <xdr:nvPicPr>
        <xdr:cNvPr id="127" name="09bd98a8-7dbf-4c8b-a695-9db4e9669fae">
          <a:extLst>
            <a:ext uri="{FF2B5EF4-FFF2-40B4-BE49-F238E27FC236}">
              <a16:creationId xmlns:a16="http://schemas.microsoft.com/office/drawing/2014/main" id="{64A6977C-A579-46FE-8E84-5633D1AF8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9861550" y="6458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151</xdr:row>
      <xdr:rowOff>0</xdr:rowOff>
    </xdr:from>
    <xdr:to>
      <xdr:col>10</xdr:col>
      <xdr:colOff>5878512</xdr:colOff>
      <xdr:row>151</xdr:row>
      <xdr:rowOff>1230745</xdr:rowOff>
    </xdr:to>
    <xdr:pic>
      <xdr:nvPicPr>
        <xdr:cNvPr id="128" name="eaf4c3ae-c11a-454d-b7b0-ec9e595d9d42">
          <a:extLst>
            <a:ext uri="{FF2B5EF4-FFF2-40B4-BE49-F238E27FC236}">
              <a16:creationId xmlns:a16="http://schemas.microsoft.com/office/drawing/2014/main" id="{0DC245C7-81DD-47A2-8518-F88E8D262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9861550" y="185934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187</xdr:row>
      <xdr:rowOff>0</xdr:rowOff>
    </xdr:from>
    <xdr:to>
      <xdr:col>10</xdr:col>
      <xdr:colOff>5878512</xdr:colOff>
      <xdr:row>187</xdr:row>
      <xdr:rowOff>1230746</xdr:rowOff>
    </xdr:to>
    <xdr:pic>
      <xdr:nvPicPr>
        <xdr:cNvPr id="130" name="11d20965-6ca3-4ba8-b209-d9565d1e74d7">
          <a:extLst>
            <a:ext uri="{FF2B5EF4-FFF2-40B4-BE49-F238E27FC236}">
              <a16:creationId xmlns:a16="http://schemas.microsoft.com/office/drawing/2014/main" id="{3D7A5D85-A08B-4902-8F50-54CF3FE0B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9861550" y="230511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5878512</xdr:colOff>
      <xdr:row>62</xdr:row>
      <xdr:rowOff>1230745</xdr:rowOff>
    </xdr:to>
    <xdr:pic>
      <xdr:nvPicPr>
        <xdr:cNvPr id="131" name="ec876785-4f92-4bb3-9cef-55b2d668ed1e">
          <a:extLst>
            <a:ext uri="{FF2B5EF4-FFF2-40B4-BE49-F238E27FC236}">
              <a16:creationId xmlns:a16="http://schemas.microsoft.com/office/drawing/2014/main" id="{CC3B97A6-6120-4905-812C-A34D24D6E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9861550" y="75730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160</xdr:row>
      <xdr:rowOff>0</xdr:rowOff>
    </xdr:from>
    <xdr:to>
      <xdr:col>10</xdr:col>
      <xdr:colOff>5878512</xdr:colOff>
      <xdr:row>160</xdr:row>
      <xdr:rowOff>1230745</xdr:rowOff>
    </xdr:to>
    <xdr:pic>
      <xdr:nvPicPr>
        <xdr:cNvPr id="132" name="bf7281a4-8c0c-4bfa-945e-2ab5aa121f40">
          <a:extLst>
            <a:ext uri="{FF2B5EF4-FFF2-40B4-BE49-F238E27FC236}">
              <a16:creationId xmlns:a16="http://schemas.microsoft.com/office/drawing/2014/main" id="{E2B171CF-5BD7-4958-B51C-5659B4280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9861550" y="197078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5878512</xdr:colOff>
      <xdr:row>47</xdr:row>
      <xdr:rowOff>1230746</xdr:rowOff>
    </xdr:to>
    <xdr:pic>
      <xdr:nvPicPr>
        <xdr:cNvPr id="134" name="5da45932-29cd-4d8f-991c-f1b343ed61a4">
          <a:extLst>
            <a:ext uri="{FF2B5EF4-FFF2-40B4-BE49-F238E27FC236}">
              <a16:creationId xmlns:a16="http://schemas.microsoft.com/office/drawing/2014/main" id="{38D5880A-BCC0-42BF-8B65-AB1F3263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9861550" y="5715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5878512</xdr:colOff>
      <xdr:row>71</xdr:row>
      <xdr:rowOff>1230745</xdr:rowOff>
    </xdr:to>
    <xdr:pic>
      <xdr:nvPicPr>
        <xdr:cNvPr id="135" name="936d2b19-a36c-4d89-bfb5-d0ad3bd89e68">
          <a:extLst>
            <a:ext uri="{FF2B5EF4-FFF2-40B4-BE49-F238E27FC236}">
              <a16:creationId xmlns:a16="http://schemas.microsoft.com/office/drawing/2014/main" id="{ACB9B7E0-2507-4E9C-B974-0DD58582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9861550" y="86874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223</xdr:row>
      <xdr:rowOff>0</xdr:rowOff>
    </xdr:from>
    <xdr:to>
      <xdr:col>10</xdr:col>
      <xdr:colOff>5878512</xdr:colOff>
      <xdr:row>223</xdr:row>
      <xdr:rowOff>1230746</xdr:rowOff>
    </xdr:to>
    <xdr:pic>
      <xdr:nvPicPr>
        <xdr:cNvPr id="138" name="aa2e9588-3dc9-4825-a684-cc8d52ef5455">
          <a:extLst>
            <a:ext uri="{FF2B5EF4-FFF2-40B4-BE49-F238E27FC236}">
              <a16:creationId xmlns:a16="http://schemas.microsoft.com/office/drawing/2014/main" id="{32522465-D23E-4A0C-80C6-05288163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9861550" y="275088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79</xdr:row>
      <xdr:rowOff>0</xdr:rowOff>
    </xdr:from>
    <xdr:to>
      <xdr:col>10</xdr:col>
      <xdr:colOff>5878512</xdr:colOff>
      <xdr:row>79</xdr:row>
      <xdr:rowOff>1230746</xdr:rowOff>
    </xdr:to>
    <xdr:pic>
      <xdr:nvPicPr>
        <xdr:cNvPr id="139" name="2a825c2f-802b-42b3-a998-036cd18b26f1">
          <a:extLst>
            <a:ext uri="{FF2B5EF4-FFF2-40B4-BE49-F238E27FC236}">
              <a16:creationId xmlns:a16="http://schemas.microsoft.com/office/drawing/2014/main" id="{B94C2BE2-2CE0-46A9-B465-CBB7C4FA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9861550" y="96780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5878512</xdr:colOff>
      <xdr:row>189</xdr:row>
      <xdr:rowOff>1230746</xdr:rowOff>
    </xdr:to>
    <xdr:pic>
      <xdr:nvPicPr>
        <xdr:cNvPr id="142" name="b11bfa82-37ce-4680-88b0-e7e5059c1988">
          <a:extLst>
            <a:ext uri="{FF2B5EF4-FFF2-40B4-BE49-F238E27FC236}">
              <a16:creationId xmlns:a16="http://schemas.microsoft.com/office/drawing/2014/main" id="{052C7656-FC73-4C95-B017-545A22245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9861550" y="232987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182</xdr:row>
      <xdr:rowOff>0</xdr:rowOff>
    </xdr:from>
    <xdr:to>
      <xdr:col>10</xdr:col>
      <xdr:colOff>5878512</xdr:colOff>
      <xdr:row>182</xdr:row>
      <xdr:rowOff>1230745</xdr:rowOff>
    </xdr:to>
    <xdr:pic>
      <xdr:nvPicPr>
        <xdr:cNvPr id="146" name="40ca556b-075e-4413-953c-fc78cc281840">
          <a:extLst>
            <a:ext uri="{FF2B5EF4-FFF2-40B4-BE49-F238E27FC236}">
              <a16:creationId xmlns:a16="http://schemas.microsoft.com/office/drawing/2014/main" id="{C47FEC6D-9E2E-4C61-87BC-9379DEE9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9861550" y="224320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240</xdr:row>
      <xdr:rowOff>0</xdr:rowOff>
    </xdr:from>
    <xdr:to>
      <xdr:col>10</xdr:col>
      <xdr:colOff>5878512</xdr:colOff>
      <xdr:row>240</xdr:row>
      <xdr:rowOff>1230745</xdr:rowOff>
    </xdr:to>
    <xdr:pic>
      <xdr:nvPicPr>
        <xdr:cNvPr id="147" name="f4e8feb7-46f4-47cd-8ea0-37d1396a965b">
          <a:extLst>
            <a:ext uri="{FF2B5EF4-FFF2-40B4-BE49-F238E27FC236}">
              <a16:creationId xmlns:a16="http://schemas.microsoft.com/office/drawing/2014/main" id="{5E642F3C-4904-4D92-9472-4301751E0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9861550" y="296138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5878512</xdr:colOff>
      <xdr:row>93</xdr:row>
      <xdr:rowOff>1230745</xdr:rowOff>
    </xdr:to>
    <xdr:pic>
      <xdr:nvPicPr>
        <xdr:cNvPr id="148" name="aa69ce3b-5a27-4480-87aa-19d0061dc6ed">
          <a:extLst>
            <a:ext uri="{FF2B5EF4-FFF2-40B4-BE49-F238E27FC236}">
              <a16:creationId xmlns:a16="http://schemas.microsoft.com/office/drawing/2014/main" id="{CAED951A-B263-4271-B1CC-37AB4C873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9861550" y="11411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236</xdr:row>
      <xdr:rowOff>0</xdr:rowOff>
    </xdr:from>
    <xdr:to>
      <xdr:col>10</xdr:col>
      <xdr:colOff>5878512</xdr:colOff>
      <xdr:row>236</xdr:row>
      <xdr:rowOff>1230745</xdr:rowOff>
    </xdr:to>
    <xdr:pic>
      <xdr:nvPicPr>
        <xdr:cNvPr id="150" name="3b9aa630-0043-44c5-8dc4-2a690099bddb">
          <a:extLst>
            <a:ext uri="{FF2B5EF4-FFF2-40B4-BE49-F238E27FC236}">
              <a16:creationId xmlns:a16="http://schemas.microsoft.com/office/drawing/2014/main" id="{783B0A02-1720-476E-954B-73CAE7DB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9861550" y="291185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5878512</xdr:colOff>
      <xdr:row>5</xdr:row>
      <xdr:rowOff>1230745</xdr:rowOff>
    </xdr:to>
    <xdr:pic>
      <xdr:nvPicPr>
        <xdr:cNvPr id="151" name="5084cab9-5fc0-4b18-80ef-ff6ac628f72d">
          <a:extLst>
            <a:ext uri="{FF2B5EF4-FFF2-40B4-BE49-F238E27FC236}">
              <a16:creationId xmlns:a16="http://schemas.microsoft.com/office/drawing/2014/main" id="{9B0D1F02-9FDC-46ED-9DC9-134D38F4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9861550" y="514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5878512</xdr:colOff>
      <xdr:row>101</xdr:row>
      <xdr:rowOff>1230746</xdr:rowOff>
    </xdr:to>
    <xdr:pic>
      <xdr:nvPicPr>
        <xdr:cNvPr id="152" name="97abeaab-7fd8-4f9d-92d1-9c8a0387da23">
          <a:extLst>
            <a:ext uri="{FF2B5EF4-FFF2-40B4-BE49-F238E27FC236}">
              <a16:creationId xmlns:a16="http://schemas.microsoft.com/office/drawing/2014/main" id="{09EFC00B-0BC8-4DCF-B6F7-F8D516204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9861550" y="124021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218</xdr:row>
      <xdr:rowOff>0</xdr:rowOff>
    </xdr:from>
    <xdr:to>
      <xdr:col>10</xdr:col>
      <xdr:colOff>5878512</xdr:colOff>
      <xdr:row>218</xdr:row>
      <xdr:rowOff>1230745</xdr:rowOff>
    </xdr:to>
    <xdr:pic>
      <xdr:nvPicPr>
        <xdr:cNvPr id="154" name="d01dba09-e1ac-4bb6-b8f6-457ff7e9ddc5">
          <a:extLst>
            <a:ext uri="{FF2B5EF4-FFF2-40B4-BE49-F238E27FC236}">
              <a16:creationId xmlns:a16="http://schemas.microsoft.com/office/drawing/2014/main" id="{C1265473-89AE-4B66-BE5E-CA355414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9861550" y="268897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5878512</xdr:colOff>
      <xdr:row>13</xdr:row>
      <xdr:rowOff>1230746</xdr:rowOff>
    </xdr:to>
    <xdr:pic>
      <xdr:nvPicPr>
        <xdr:cNvPr id="155" name="8c2a800e-a6f2-4352-a56b-8bb155294ba6">
          <a:extLst>
            <a:ext uri="{FF2B5EF4-FFF2-40B4-BE49-F238E27FC236}">
              <a16:creationId xmlns:a16="http://schemas.microsoft.com/office/drawing/2014/main" id="{900CB078-FAF5-4990-A68F-2D89F3731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9861550" y="1505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110</xdr:row>
      <xdr:rowOff>0</xdr:rowOff>
    </xdr:from>
    <xdr:to>
      <xdr:col>10</xdr:col>
      <xdr:colOff>5878512</xdr:colOff>
      <xdr:row>110</xdr:row>
      <xdr:rowOff>1230746</xdr:rowOff>
    </xdr:to>
    <xdr:pic>
      <xdr:nvPicPr>
        <xdr:cNvPr id="156" name="7b8de464-894b-4f43-9b8a-d6e69bd39e05">
          <a:extLst>
            <a:ext uri="{FF2B5EF4-FFF2-40B4-BE49-F238E27FC236}">
              <a16:creationId xmlns:a16="http://schemas.microsoft.com/office/drawing/2014/main" id="{EB665EC0-549D-4FDE-82B2-1FFDB063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9861550" y="135166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184</xdr:row>
      <xdr:rowOff>0</xdr:rowOff>
    </xdr:from>
    <xdr:to>
      <xdr:col>10</xdr:col>
      <xdr:colOff>5878512</xdr:colOff>
      <xdr:row>184</xdr:row>
      <xdr:rowOff>1230745</xdr:rowOff>
    </xdr:to>
    <xdr:pic>
      <xdr:nvPicPr>
        <xdr:cNvPr id="158" name="0b43d00f-8366-4347-bf40-566f8eac9445">
          <a:extLst>
            <a:ext uri="{FF2B5EF4-FFF2-40B4-BE49-F238E27FC236}">
              <a16:creationId xmlns:a16="http://schemas.microsoft.com/office/drawing/2014/main" id="{F42AE57F-0C49-40F5-84F3-11F681381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9861550" y="226796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5878512</xdr:colOff>
      <xdr:row>22</xdr:row>
      <xdr:rowOff>1230746</xdr:rowOff>
    </xdr:to>
    <xdr:pic>
      <xdr:nvPicPr>
        <xdr:cNvPr id="159" name="7c950a29-aa75-4407-8bb1-de4ff98e1874">
          <a:extLst>
            <a:ext uri="{FF2B5EF4-FFF2-40B4-BE49-F238E27FC236}">
              <a16:creationId xmlns:a16="http://schemas.microsoft.com/office/drawing/2014/main" id="{2D0C2C67-311B-4694-974F-454CD9B32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9861550" y="26200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120</xdr:row>
      <xdr:rowOff>0</xdr:rowOff>
    </xdr:from>
    <xdr:to>
      <xdr:col>10</xdr:col>
      <xdr:colOff>5878512</xdr:colOff>
      <xdr:row>120</xdr:row>
      <xdr:rowOff>1230746</xdr:rowOff>
    </xdr:to>
    <xdr:pic>
      <xdr:nvPicPr>
        <xdr:cNvPr id="160" name="6b580ce0-2bb9-4c23-ba22-dfcbc22ba44c">
          <a:extLst>
            <a:ext uri="{FF2B5EF4-FFF2-40B4-BE49-F238E27FC236}">
              <a16:creationId xmlns:a16="http://schemas.microsoft.com/office/drawing/2014/main" id="{9FFCE2DE-ACC3-450B-A5C8-81AD24A55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9861550" y="147548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5878512</xdr:colOff>
      <xdr:row>14</xdr:row>
      <xdr:rowOff>1230746</xdr:rowOff>
    </xdr:to>
    <xdr:pic>
      <xdr:nvPicPr>
        <xdr:cNvPr id="162" name="f1348c1c-82b8-460a-8bb5-4976c087e099">
          <a:extLst>
            <a:ext uri="{FF2B5EF4-FFF2-40B4-BE49-F238E27FC236}">
              <a16:creationId xmlns:a16="http://schemas.microsoft.com/office/drawing/2014/main" id="{21E3A2FE-1FA5-4301-8BA5-E68D6C70C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9861550" y="16294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5878512</xdr:colOff>
      <xdr:row>31</xdr:row>
      <xdr:rowOff>1230745</xdr:rowOff>
    </xdr:to>
    <xdr:pic>
      <xdr:nvPicPr>
        <xdr:cNvPr id="163" name="578575cb-3d78-4ebc-8c3e-c7363cefcce5">
          <a:extLst>
            <a:ext uri="{FF2B5EF4-FFF2-40B4-BE49-F238E27FC236}">
              <a16:creationId xmlns:a16="http://schemas.microsoft.com/office/drawing/2014/main" id="{B70581A0-0D4B-4DDD-89C5-BF90415F1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9861550" y="37344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129</xdr:row>
      <xdr:rowOff>0</xdr:rowOff>
    </xdr:from>
    <xdr:to>
      <xdr:col>10</xdr:col>
      <xdr:colOff>5878512</xdr:colOff>
      <xdr:row>129</xdr:row>
      <xdr:rowOff>1230745</xdr:rowOff>
    </xdr:to>
    <xdr:pic>
      <xdr:nvPicPr>
        <xdr:cNvPr id="164" name="cd1f63fe-b94c-42b4-97ef-850ddea214a5">
          <a:extLst>
            <a:ext uri="{FF2B5EF4-FFF2-40B4-BE49-F238E27FC236}">
              <a16:creationId xmlns:a16="http://schemas.microsoft.com/office/drawing/2014/main" id="{BD6F8C23-7956-49DD-B81B-690884BC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9861550" y="158692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220</xdr:row>
      <xdr:rowOff>0</xdr:rowOff>
    </xdr:from>
    <xdr:to>
      <xdr:col>10</xdr:col>
      <xdr:colOff>5878512</xdr:colOff>
      <xdr:row>220</xdr:row>
      <xdr:rowOff>1230746</xdr:rowOff>
    </xdr:to>
    <xdr:pic>
      <xdr:nvPicPr>
        <xdr:cNvPr id="166" name="f373d446-2dab-43d8-9165-ada3abd24416">
          <a:extLst>
            <a:ext uri="{FF2B5EF4-FFF2-40B4-BE49-F238E27FC236}">
              <a16:creationId xmlns:a16="http://schemas.microsoft.com/office/drawing/2014/main" id="{502DCCAB-28AF-43E2-BA1A-69EA67BB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9861550" y="271373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5878512</xdr:colOff>
      <xdr:row>40</xdr:row>
      <xdr:rowOff>1230745</xdr:rowOff>
    </xdr:to>
    <xdr:pic>
      <xdr:nvPicPr>
        <xdr:cNvPr id="167" name="46fd6cca-6d0f-4175-a690-b85c92be0fa9">
          <a:extLst>
            <a:ext uri="{FF2B5EF4-FFF2-40B4-BE49-F238E27FC236}">
              <a16:creationId xmlns:a16="http://schemas.microsoft.com/office/drawing/2014/main" id="{19EA00AA-07E1-43D3-9944-F7A6A160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9861550" y="48488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138</xdr:row>
      <xdr:rowOff>0</xdr:rowOff>
    </xdr:from>
    <xdr:to>
      <xdr:col>10</xdr:col>
      <xdr:colOff>5878512</xdr:colOff>
      <xdr:row>138</xdr:row>
      <xdr:rowOff>1230745</xdr:rowOff>
    </xdr:to>
    <xdr:pic>
      <xdr:nvPicPr>
        <xdr:cNvPr id="168" name="970cae18-0b65-4690-99be-b6ce05e06feb">
          <a:extLst>
            <a:ext uri="{FF2B5EF4-FFF2-40B4-BE49-F238E27FC236}">
              <a16:creationId xmlns:a16="http://schemas.microsoft.com/office/drawing/2014/main" id="{B7194E8B-6303-469F-A322-654AE3973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9861550" y="169837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186</xdr:row>
      <xdr:rowOff>0</xdr:rowOff>
    </xdr:from>
    <xdr:to>
      <xdr:col>10</xdr:col>
      <xdr:colOff>5878512</xdr:colOff>
      <xdr:row>186</xdr:row>
      <xdr:rowOff>1230746</xdr:rowOff>
    </xdr:to>
    <xdr:pic>
      <xdr:nvPicPr>
        <xdr:cNvPr id="170" name="1439fa71-2e7d-48ed-97da-ab10858dcf79">
          <a:extLst>
            <a:ext uri="{FF2B5EF4-FFF2-40B4-BE49-F238E27FC236}">
              <a16:creationId xmlns:a16="http://schemas.microsoft.com/office/drawing/2014/main" id="{EC13A717-6B98-4E25-988D-99171D8F8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9861550" y="229273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5878512</xdr:colOff>
      <xdr:row>49</xdr:row>
      <xdr:rowOff>1230745</xdr:rowOff>
    </xdr:to>
    <xdr:pic>
      <xdr:nvPicPr>
        <xdr:cNvPr id="171" name="79f82d25-7449-458c-8749-bee0259e5492">
          <a:extLst>
            <a:ext uri="{FF2B5EF4-FFF2-40B4-BE49-F238E27FC236}">
              <a16:creationId xmlns:a16="http://schemas.microsoft.com/office/drawing/2014/main" id="{7B385D6C-1CAF-4EE3-82CB-1DD55FE28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9861550" y="59632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146</xdr:row>
      <xdr:rowOff>0</xdr:rowOff>
    </xdr:from>
    <xdr:to>
      <xdr:col>10</xdr:col>
      <xdr:colOff>5878512</xdr:colOff>
      <xdr:row>146</xdr:row>
      <xdr:rowOff>1230746</xdr:rowOff>
    </xdr:to>
    <xdr:pic>
      <xdr:nvPicPr>
        <xdr:cNvPr id="172" name="d0de8e3d-e309-4593-9a46-f9f135cecffb">
          <a:extLst>
            <a:ext uri="{FF2B5EF4-FFF2-40B4-BE49-F238E27FC236}">
              <a16:creationId xmlns:a16="http://schemas.microsoft.com/office/drawing/2014/main" id="{294C29DE-BAB1-4E19-8315-A3FE55B7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9861550" y="179743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5878512</xdr:colOff>
      <xdr:row>36</xdr:row>
      <xdr:rowOff>1230746</xdr:rowOff>
    </xdr:to>
    <xdr:pic>
      <xdr:nvPicPr>
        <xdr:cNvPr id="174" name="b8b42476-5a53-44dc-ae7d-dcf9048b9860">
          <a:extLst>
            <a:ext uri="{FF2B5EF4-FFF2-40B4-BE49-F238E27FC236}">
              <a16:creationId xmlns:a16="http://schemas.microsoft.com/office/drawing/2014/main" id="{E34D4268-58AC-41B6-A9E8-C6396BAE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9861550" y="43535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5878512</xdr:colOff>
      <xdr:row>57</xdr:row>
      <xdr:rowOff>1230746</xdr:rowOff>
    </xdr:to>
    <xdr:pic>
      <xdr:nvPicPr>
        <xdr:cNvPr id="175" name="b1cd3671-d868-42cd-9ab0-35991bbb5771">
          <a:extLst>
            <a:ext uri="{FF2B5EF4-FFF2-40B4-BE49-F238E27FC236}">
              <a16:creationId xmlns:a16="http://schemas.microsoft.com/office/drawing/2014/main" id="{60770E0E-4F19-49DD-8B98-EDB3085D1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9861550" y="6953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5878512</xdr:colOff>
      <xdr:row>155</xdr:row>
      <xdr:rowOff>1230746</xdr:rowOff>
    </xdr:to>
    <xdr:pic>
      <xdr:nvPicPr>
        <xdr:cNvPr id="176" name="ffc2afa2-9dbe-4ab7-b1f1-a512d5f0640b">
          <a:extLst>
            <a:ext uri="{FF2B5EF4-FFF2-40B4-BE49-F238E27FC236}">
              <a16:creationId xmlns:a16="http://schemas.microsoft.com/office/drawing/2014/main" id="{B24C3B3E-910E-41BC-9B87-1799C4DB4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9861550" y="190887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222</xdr:row>
      <xdr:rowOff>0</xdr:rowOff>
    </xdr:from>
    <xdr:to>
      <xdr:col>10</xdr:col>
      <xdr:colOff>5878512</xdr:colOff>
      <xdr:row>222</xdr:row>
      <xdr:rowOff>1230746</xdr:rowOff>
    </xdr:to>
    <xdr:pic>
      <xdr:nvPicPr>
        <xdr:cNvPr id="178" name="160a9f38-5f6f-4c63-9c47-3a5add9d53ff">
          <a:extLst>
            <a:ext uri="{FF2B5EF4-FFF2-40B4-BE49-F238E27FC236}">
              <a16:creationId xmlns:a16="http://schemas.microsoft.com/office/drawing/2014/main" id="{C83FF946-692E-4E43-911C-27DAFA413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9861550" y="273850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5878512</xdr:colOff>
      <xdr:row>66</xdr:row>
      <xdr:rowOff>1230746</xdr:rowOff>
    </xdr:to>
    <xdr:pic>
      <xdr:nvPicPr>
        <xdr:cNvPr id="179" name="76881259-6ef3-4067-b471-106f134cb893">
          <a:extLst>
            <a:ext uri="{FF2B5EF4-FFF2-40B4-BE49-F238E27FC236}">
              <a16:creationId xmlns:a16="http://schemas.microsoft.com/office/drawing/2014/main" id="{191CB0E7-D78D-4203-BE6F-4D83F916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9861550" y="80683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164</xdr:row>
      <xdr:rowOff>0</xdr:rowOff>
    </xdr:from>
    <xdr:to>
      <xdr:col>10</xdr:col>
      <xdr:colOff>5878512</xdr:colOff>
      <xdr:row>164</xdr:row>
      <xdr:rowOff>1230746</xdr:rowOff>
    </xdr:to>
    <xdr:pic>
      <xdr:nvPicPr>
        <xdr:cNvPr id="180" name="1a62d2ae-0aa8-4f18-bec9-0baae25acc35">
          <a:extLst>
            <a:ext uri="{FF2B5EF4-FFF2-40B4-BE49-F238E27FC236}">
              <a16:creationId xmlns:a16="http://schemas.microsoft.com/office/drawing/2014/main" id="{83447E66-B676-4771-AE14-532BF1EF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9861550" y="20203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188</xdr:row>
      <xdr:rowOff>0</xdr:rowOff>
    </xdr:from>
    <xdr:to>
      <xdr:col>10</xdr:col>
      <xdr:colOff>5878512</xdr:colOff>
      <xdr:row>188</xdr:row>
      <xdr:rowOff>1230746</xdr:rowOff>
    </xdr:to>
    <xdr:pic>
      <xdr:nvPicPr>
        <xdr:cNvPr id="182" name="cbba6964-aa10-4d69-b117-b8256db4075d">
          <a:extLst>
            <a:ext uri="{FF2B5EF4-FFF2-40B4-BE49-F238E27FC236}">
              <a16:creationId xmlns:a16="http://schemas.microsoft.com/office/drawing/2014/main" id="{97127256-3EDD-4F9A-9AE6-FE5290CB7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9861550" y="231749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5878512</xdr:colOff>
      <xdr:row>75</xdr:row>
      <xdr:rowOff>1230745</xdr:rowOff>
    </xdr:to>
    <xdr:pic>
      <xdr:nvPicPr>
        <xdr:cNvPr id="183" name="a3ff1fc4-6dec-4509-96b3-0f6c7a9a4f1a">
          <a:extLst>
            <a:ext uri="{FF2B5EF4-FFF2-40B4-BE49-F238E27FC236}">
              <a16:creationId xmlns:a16="http://schemas.microsoft.com/office/drawing/2014/main" id="{C1D5A721-0D71-4235-B001-978AFDCC8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9861550" y="91827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5878512</xdr:colOff>
      <xdr:row>58</xdr:row>
      <xdr:rowOff>1230746</xdr:rowOff>
    </xdr:to>
    <xdr:pic>
      <xdr:nvPicPr>
        <xdr:cNvPr id="186" name="f3fa8d4d-d38b-401e-abb4-ae2dd2b58cc2">
          <a:extLst>
            <a:ext uri="{FF2B5EF4-FFF2-40B4-BE49-F238E27FC236}">
              <a16:creationId xmlns:a16="http://schemas.microsoft.com/office/drawing/2014/main" id="{C18D5817-8702-46FB-968D-CD9D5A7BD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9861550" y="70777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10</xdr:col>
      <xdr:colOff>5878512</xdr:colOff>
      <xdr:row>84</xdr:row>
      <xdr:rowOff>1230745</xdr:rowOff>
    </xdr:to>
    <xdr:pic>
      <xdr:nvPicPr>
        <xdr:cNvPr id="187" name="37910a31-66de-4732-8e13-88f9917d7076">
          <a:extLst>
            <a:ext uri="{FF2B5EF4-FFF2-40B4-BE49-F238E27FC236}">
              <a16:creationId xmlns:a16="http://schemas.microsoft.com/office/drawing/2014/main" id="{82B6D704-6BC0-4029-8D64-80EDD8404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9861550" y="10297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224</xdr:row>
      <xdr:rowOff>0</xdr:rowOff>
    </xdr:from>
    <xdr:to>
      <xdr:col>10</xdr:col>
      <xdr:colOff>5878512</xdr:colOff>
      <xdr:row>224</xdr:row>
      <xdr:rowOff>1230745</xdr:rowOff>
    </xdr:to>
    <xdr:pic>
      <xdr:nvPicPr>
        <xdr:cNvPr id="190" name="9bb511ac-13bc-46ce-9523-c48212351d7c">
          <a:extLst>
            <a:ext uri="{FF2B5EF4-FFF2-40B4-BE49-F238E27FC236}">
              <a16:creationId xmlns:a16="http://schemas.microsoft.com/office/drawing/2014/main" id="{F8A21ABD-9C90-4856-8C7B-303C650D8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9861550" y="276326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5878512</xdr:colOff>
      <xdr:row>69</xdr:row>
      <xdr:rowOff>1230746</xdr:rowOff>
    </xdr:to>
    <xdr:pic>
      <xdr:nvPicPr>
        <xdr:cNvPr id="194" name="817018dd-f6fa-4d2e-8fdb-5cf6e29e9c95">
          <a:extLst>
            <a:ext uri="{FF2B5EF4-FFF2-40B4-BE49-F238E27FC236}">
              <a16:creationId xmlns:a16="http://schemas.microsoft.com/office/drawing/2014/main" id="{9E2862A8-085E-40CE-A1DC-C36108D40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9861550" y="84397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5878512</xdr:colOff>
      <xdr:row>237</xdr:row>
      <xdr:rowOff>1230745</xdr:rowOff>
    </xdr:to>
    <xdr:pic>
      <xdr:nvPicPr>
        <xdr:cNvPr id="195" name="ac5d33a3-da6f-4054-83bf-42ba2f780369">
          <a:extLst>
            <a:ext uri="{FF2B5EF4-FFF2-40B4-BE49-F238E27FC236}">
              <a16:creationId xmlns:a16="http://schemas.microsoft.com/office/drawing/2014/main" id="{2FB35B7F-F247-4543-8F16-1888CB63C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9861550" y="292423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5878512</xdr:colOff>
      <xdr:row>89</xdr:row>
      <xdr:rowOff>1230746</xdr:rowOff>
    </xdr:to>
    <xdr:pic>
      <xdr:nvPicPr>
        <xdr:cNvPr id="196" name="09f70bbd-8282-4b7a-ac87-11d46c9fc486">
          <a:extLst>
            <a:ext uri="{FF2B5EF4-FFF2-40B4-BE49-F238E27FC236}">
              <a16:creationId xmlns:a16="http://schemas.microsoft.com/office/drawing/2014/main" id="{382EE412-FEFA-4824-95C9-38904C88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9861550" y="109162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226</xdr:row>
      <xdr:rowOff>0</xdr:rowOff>
    </xdr:from>
    <xdr:to>
      <xdr:col>10</xdr:col>
      <xdr:colOff>5878512</xdr:colOff>
      <xdr:row>226</xdr:row>
      <xdr:rowOff>1230745</xdr:rowOff>
    </xdr:to>
    <xdr:pic>
      <xdr:nvPicPr>
        <xdr:cNvPr id="198" name="58356e67-e6c9-43c8-a055-f31c7619d81d">
          <a:extLst>
            <a:ext uri="{FF2B5EF4-FFF2-40B4-BE49-F238E27FC236}">
              <a16:creationId xmlns:a16="http://schemas.microsoft.com/office/drawing/2014/main" id="{46DCA6F7-5173-4E6D-88B2-4432ADF5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9861550" y="278803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245</xdr:row>
      <xdr:rowOff>0</xdr:rowOff>
    </xdr:from>
    <xdr:to>
      <xdr:col>10</xdr:col>
      <xdr:colOff>5878512</xdr:colOff>
      <xdr:row>245</xdr:row>
      <xdr:rowOff>1230746</xdr:rowOff>
    </xdr:to>
    <xdr:pic>
      <xdr:nvPicPr>
        <xdr:cNvPr id="199" name="a5cfacb6-11a7-4ede-bce6-78cc84745aa5">
          <a:extLst>
            <a:ext uri="{FF2B5EF4-FFF2-40B4-BE49-F238E27FC236}">
              <a16:creationId xmlns:a16="http://schemas.microsoft.com/office/drawing/2014/main" id="{5F32105B-94AF-448C-A98C-A17D58551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9861550" y="30232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10</xdr:col>
      <xdr:colOff>5878512</xdr:colOff>
      <xdr:row>98</xdr:row>
      <xdr:rowOff>1230746</xdr:rowOff>
    </xdr:to>
    <xdr:pic>
      <xdr:nvPicPr>
        <xdr:cNvPr id="200" name="d3c74ae3-a303-4707-a2d3-d4f14a246f10">
          <a:extLst>
            <a:ext uri="{FF2B5EF4-FFF2-40B4-BE49-F238E27FC236}">
              <a16:creationId xmlns:a16="http://schemas.microsoft.com/office/drawing/2014/main" id="{9FF512D4-E1B5-4054-8D53-A3FA975BA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9861550" y="120307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191</xdr:row>
      <xdr:rowOff>0</xdr:rowOff>
    </xdr:from>
    <xdr:to>
      <xdr:col>10</xdr:col>
      <xdr:colOff>5878512</xdr:colOff>
      <xdr:row>191</xdr:row>
      <xdr:rowOff>1230745</xdr:rowOff>
    </xdr:to>
    <xdr:pic>
      <xdr:nvPicPr>
        <xdr:cNvPr id="202" name="adcd4851-42e9-458d-9eeb-0dbde4516fc4">
          <a:extLst>
            <a:ext uri="{FF2B5EF4-FFF2-40B4-BE49-F238E27FC236}">
              <a16:creationId xmlns:a16="http://schemas.microsoft.com/office/drawing/2014/main" id="{5DA6979E-24A4-415B-9172-B3DF12E50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9861550" y="235464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5878512</xdr:colOff>
      <xdr:row>10</xdr:row>
      <xdr:rowOff>1230746</xdr:rowOff>
    </xdr:to>
    <xdr:pic>
      <xdr:nvPicPr>
        <xdr:cNvPr id="203" name="5ed74466-7c32-448e-9769-c84b19294f71">
          <a:extLst>
            <a:ext uri="{FF2B5EF4-FFF2-40B4-BE49-F238E27FC236}">
              <a16:creationId xmlns:a16="http://schemas.microsoft.com/office/drawing/2014/main" id="{AC0BB896-3B08-4D8D-BF58-B59BBE1F1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9861550" y="11341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107</xdr:row>
      <xdr:rowOff>0</xdr:rowOff>
    </xdr:from>
    <xdr:to>
      <xdr:col>10</xdr:col>
      <xdr:colOff>5878512</xdr:colOff>
      <xdr:row>107</xdr:row>
      <xdr:rowOff>1230745</xdr:rowOff>
    </xdr:to>
    <xdr:pic>
      <xdr:nvPicPr>
        <xdr:cNvPr id="204" name="7119b0ef-edd8-4ad9-b28e-e6337edf24bc">
          <a:extLst>
            <a:ext uri="{FF2B5EF4-FFF2-40B4-BE49-F238E27FC236}">
              <a16:creationId xmlns:a16="http://schemas.microsoft.com/office/drawing/2014/main" id="{4D09B94C-6A23-48A2-89B3-923156502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9861550" y="131451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5878512</xdr:colOff>
      <xdr:row>91</xdr:row>
      <xdr:rowOff>1230746</xdr:rowOff>
    </xdr:to>
    <xdr:pic>
      <xdr:nvPicPr>
        <xdr:cNvPr id="206" name="ba224e0d-802d-459e-9702-b96031e3fec2">
          <a:extLst>
            <a:ext uri="{FF2B5EF4-FFF2-40B4-BE49-F238E27FC236}">
              <a16:creationId xmlns:a16="http://schemas.microsoft.com/office/drawing/2014/main" id="{BFC13BB2-6626-491A-AC27-58D622520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9861550" y="111639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5878512</xdr:colOff>
      <xdr:row>19</xdr:row>
      <xdr:rowOff>1230745</xdr:rowOff>
    </xdr:to>
    <xdr:pic>
      <xdr:nvPicPr>
        <xdr:cNvPr id="207" name="2556aa16-fa29-49f2-92ec-c4b5ccca572f">
          <a:extLst>
            <a:ext uri="{FF2B5EF4-FFF2-40B4-BE49-F238E27FC236}">
              <a16:creationId xmlns:a16="http://schemas.microsoft.com/office/drawing/2014/main" id="{838667DA-5CFA-42BF-B521-ABDC74D1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9861550" y="22485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117</xdr:row>
      <xdr:rowOff>0</xdr:rowOff>
    </xdr:from>
    <xdr:to>
      <xdr:col>10</xdr:col>
      <xdr:colOff>5878512</xdr:colOff>
      <xdr:row>117</xdr:row>
      <xdr:rowOff>1230745</xdr:rowOff>
    </xdr:to>
    <xdr:pic>
      <xdr:nvPicPr>
        <xdr:cNvPr id="208" name="0ea06e8d-337b-49b5-828e-aa25ff3d7bbe">
          <a:extLst>
            <a:ext uri="{FF2B5EF4-FFF2-40B4-BE49-F238E27FC236}">
              <a16:creationId xmlns:a16="http://schemas.microsoft.com/office/drawing/2014/main" id="{3E9E1433-C7D1-4F1A-845A-58732A54C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9861550" y="143833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228</xdr:row>
      <xdr:rowOff>0</xdr:rowOff>
    </xdr:from>
    <xdr:to>
      <xdr:col>10</xdr:col>
      <xdr:colOff>5878512</xdr:colOff>
      <xdr:row>228</xdr:row>
      <xdr:rowOff>1230745</xdr:rowOff>
    </xdr:to>
    <xdr:pic>
      <xdr:nvPicPr>
        <xdr:cNvPr id="210" name="a6047e3a-f47c-4966-aff2-deda26616122">
          <a:extLst>
            <a:ext uri="{FF2B5EF4-FFF2-40B4-BE49-F238E27FC236}">
              <a16:creationId xmlns:a16="http://schemas.microsoft.com/office/drawing/2014/main" id="{8DBCB86D-B242-426C-B7AE-EDF2D6E5E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9861550" y="281279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5878512</xdr:colOff>
      <xdr:row>28</xdr:row>
      <xdr:rowOff>1230745</xdr:rowOff>
    </xdr:to>
    <xdr:pic>
      <xdr:nvPicPr>
        <xdr:cNvPr id="211" name="18cd3c03-4af8-4724-9311-7793eac0d69a">
          <a:extLst>
            <a:ext uri="{FF2B5EF4-FFF2-40B4-BE49-F238E27FC236}">
              <a16:creationId xmlns:a16="http://schemas.microsoft.com/office/drawing/2014/main" id="{E3C6BECF-3386-4B49-ACAF-02A44DD0D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9861550" y="33629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10</xdr:col>
      <xdr:colOff>5878512</xdr:colOff>
      <xdr:row>126</xdr:row>
      <xdr:rowOff>1230745</xdr:rowOff>
    </xdr:to>
    <xdr:pic>
      <xdr:nvPicPr>
        <xdr:cNvPr id="212" name="91113ad8-29a2-4b86-abde-0ef76802341e">
          <a:extLst>
            <a:ext uri="{FF2B5EF4-FFF2-40B4-BE49-F238E27FC236}">
              <a16:creationId xmlns:a16="http://schemas.microsoft.com/office/drawing/2014/main" id="{2A910CD6-4414-4D0A-B488-FBA1C4EDE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9861550" y="15497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194</xdr:row>
      <xdr:rowOff>0</xdr:rowOff>
    </xdr:from>
    <xdr:to>
      <xdr:col>10</xdr:col>
      <xdr:colOff>5878512</xdr:colOff>
      <xdr:row>194</xdr:row>
      <xdr:rowOff>1230745</xdr:rowOff>
    </xdr:to>
    <xdr:pic>
      <xdr:nvPicPr>
        <xdr:cNvPr id="214" name="5ddd3161-d4bd-4eed-b633-b4702e2315e7">
          <a:extLst>
            <a:ext uri="{FF2B5EF4-FFF2-40B4-BE49-F238E27FC236}">
              <a16:creationId xmlns:a16="http://schemas.microsoft.com/office/drawing/2014/main" id="{D219C1FE-2849-495B-B086-88CECB465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9861550" y="239179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5878512</xdr:colOff>
      <xdr:row>37</xdr:row>
      <xdr:rowOff>1230745</xdr:rowOff>
    </xdr:to>
    <xdr:pic>
      <xdr:nvPicPr>
        <xdr:cNvPr id="215" name="54b2c8fa-f1a6-4ada-92c6-a3d1dc11518f">
          <a:extLst>
            <a:ext uri="{FF2B5EF4-FFF2-40B4-BE49-F238E27FC236}">
              <a16:creationId xmlns:a16="http://schemas.microsoft.com/office/drawing/2014/main" id="{B35CDDDC-CDB2-43B4-9A27-9FAA8004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9861550" y="44773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134</xdr:row>
      <xdr:rowOff>0</xdr:rowOff>
    </xdr:from>
    <xdr:to>
      <xdr:col>10</xdr:col>
      <xdr:colOff>5878512</xdr:colOff>
      <xdr:row>134</xdr:row>
      <xdr:rowOff>1230746</xdr:rowOff>
    </xdr:to>
    <xdr:pic>
      <xdr:nvPicPr>
        <xdr:cNvPr id="216" name="35882a96-a820-44b2-a216-5ef8317f2c93">
          <a:extLst>
            <a:ext uri="{FF2B5EF4-FFF2-40B4-BE49-F238E27FC236}">
              <a16:creationId xmlns:a16="http://schemas.microsoft.com/office/drawing/2014/main" id="{0D7E85AD-7277-40E9-83FE-50F3C931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9861550" y="164884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114</xdr:row>
      <xdr:rowOff>0</xdr:rowOff>
    </xdr:from>
    <xdr:to>
      <xdr:col>10</xdr:col>
      <xdr:colOff>5878512</xdr:colOff>
      <xdr:row>114</xdr:row>
      <xdr:rowOff>1230745</xdr:rowOff>
    </xdr:to>
    <xdr:pic>
      <xdr:nvPicPr>
        <xdr:cNvPr id="218" name="c32546ef-5e1c-4d9c-b08e-d858e92faeb0">
          <a:extLst>
            <a:ext uri="{FF2B5EF4-FFF2-40B4-BE49-F238E27FC236}">
              <a16:creationId xmlns:a16="http://schemas.microsoft.com/office/drawing/2014/main" id="{9E8535AB-9DFC-45F7-B7E5-1FB8D4DDB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9861550" y="140119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5878512</xdr:colOff>
      <xdr:row>45</xdr:row>
      <xdr:rowOff>1230746</xdr:rowOff>
    </xdr:to>
    <xdr:pic>
      <xdr:nvPicPr>
        <xdr:cNvPr id="219" name="b8c6c62b-65d9-422e-ab55-a010577228df">
          <a:extLst>
            <a:ext uri="{FF2B5EF4-FFF2-40B4-BE49-F238E27FC236}">
              <a16:creationId xmlns:a16="http://schemas.microsoft.com/office/drawing/2014/main" id="{4DDA6657-D1E1-43A7-AC89-FA5FE018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9861550" y="5467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5878512</xdr:colOff>
      <xdr:row>143</xdr:row>
      <xdr:rowOff>1230746</xdr:rowOff>
    </xdr:to>
    <xdr:pic>
      <xdr:nvPicPr>
        <xdr:cNvPr id="220" name="09555e64-7f0b-4371-b588-e9f8376ca353">
          <a:extLst>
            <a:ext uri="{FF2B5EF4-FFF2-40B4-BE49-F238E27FC236}">
              <a16:creationId xmlns:a16="http://schemas.microsoft.com/office/drawing/2014/main" id="{CD109DF7-782B-4976-8459-17F1E8C7C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9861550" y="176028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5878512</xdr:colOff>
      <xdr:row>230</xdr:row>
      <xdr:rowOff>1230746</xdr:rowOff>
    </xdr:to>
    <xdr:pic>
      <xdr:nvPicPr>
        <xdr:cNvPr id="222" name="4148b425-c71e-44ef-881d-2fe2902eba6c">
          <a:extLst>
            <a:ext uri="{FF2B5EF4-FFF2-40B4-BE49-F238E27FC236}">
              <a16:creationId xmlns:a16="http://schemas.microsoft.com/office/drawing/2014/main" id="{CC5FE44F-484E-4F73-895E-E8554CAC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9861550" y="283756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5878512</xdr:colOff>
      <xdr:row>54</xdr:row>
      <xdr:rowOff>1230746</xdr:rowOff>
    </xdr:to>
    <xdr:pic>
      <xdr:nvPicPr>
        <xdr:cNvPr id="223" name="f1c2c923-4f58-4807-9219-4eb5670f8a14">
          <a:extLst>
            <a:ext uri="{FF2B5EF4-FFF2-40B4-BE49-F238E27FC236}">
              <a16:creationId xmlns:a16="http://schemas.microsoft.com/office/drawing/2014/main" id="{2B5E10D2-DFCF-42E2-96C3-4AA1C18D2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9861550" y="65824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152</xdr:row>
      <xdr:rowOff>0</xdr:rowOff>
    </xdr:from>
    <xdr:to>
      <xdr:col>10</xdr:col>
      <xdr:colOff>5878512</xdr:colOff>
      <xdr:row>152</xdr:row>
      <xdr:rowOff>1230745</xdr:rowOff>
    </xdr:to>
    <xdr:pic>
      <xdr:nvPicPr>
        <xdr:cNvPr id="224" name="a1c48f97-49fa-46db-8d82-9ca399a604f2">
          <a:extLst>
            <a:ext uri="{FF2B5EF4-FFF2-40B4-BE49-F238E27FC236}">
              <a16:creationId xmlns:a16="http://schemas.microsoft.com/office/drawing/2014/main" id="{A8749183-C47B-49A3-BD8D-7708F9788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9861550" y="187172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5878512</xdr:colOff>
      <xdr:row>196</xdr:row>
      <xdr:rowOff>1230745</xdr:rowOff>
    </xdr:to>
    <xdr:pic>
      <xdr:nvPicPr>
        <xdr:cNvPr id="226" name="0fee01f8-2f4a-4d5f-af3e-28a37862f8dd">
          <a:extLst>
            <a:ext uri="{FF2B5EF4-FFF2-40B4-BE49-F238E27FC236}">
              <a16:creationId xmlns:a16="http://schemas.microsoft.com/office/drawing/2014/main" id="{EEE0DC8C-19D8-40B0-A14D-267A3B04A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9861550" y="241655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5878512</xdr:colOff>
      <xdr:row>63</xdr:row>
      <xdr:rowOff>1230745</xdr:rowOff>
    </xdr:to>
    <xdr:pic>
      <xdr:nvPicPr>
        <xdr:cNvPr id="227" name="5ae6e8c9-433d-4165-91df-2c3ad881e0fa">
          <a:extLst>
            <a:ext uri="{FF2B5EF4-FFF2-40B4-BE49-F238E27FC236}">
              <a16:creationId xmlns:a16="http://schemas.microsoft.com/office/drawing/2014/main" id="{5AE41E63-0A72-41C1-AD5B-25A3B9AED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9861550" y="76968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10</xdr:col>
      <xdr:colOff>5878512</xdr:colOff>
      <xdr:row>161</xdr:row>
      <xdr:rowOff>1230745</xdr:rowOff>
    </xdr:to>
    <xdr:pic>
      <xdr:nvPicPr>
        <xdr:cNvPr id="228" name="81dbcd66-fcd6-4b39-80e3-649420e75b80">
          <a:extLst>
            <a:ext uri="{FF2B5EF4-FFF2-40B4-BE49-F238E27FC236}">
              <a16:creationId xmlns:a16="http://schemas.microsoft.com/office/drawing/2014/main" id="{4A257F23-5FF4-4477-A9FB-F7948A269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9861550" y="19831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136</xdr:row>
      <xdr:rowOff>0</xdr:rowOff>
    </xdr:from>
    <xdr:to>
      <xdr:col>10</xdr:col>
      <xdr:colOff>5878512</xdr:colOff>
      <xdr:row>136</xdr:row>
      <xdr:rowOff>1230745</xdr:rowOff>
    </xdr:to>
    <xdr:pic>
      <xdr:nvPicPr>
        <xdr:cNvPr id="230" name="c0eb2397-e3bd-4660-b3e8-ef00ba96f46e">
          <a:extLst>
            <a:ext uri="{FF2B5EF4-FFF2-40B4-BE49-F238E27FC236}">
              <a16:creationId xmlns:a16="http://schemas.microsoft.com/office/drawing/2014/main" id="{5AF97A80-487E-48AA-9AD6-3ACD68A6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9861550" y="16736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5878512</xdr:colOff>
      <xdr:row>72</xdr:row>
      <xdr:rowOff>1230745</xdr:rowOff>
    </xdr:to>
    <xdr:pic>
      <xdr:nvPicPr>
        <xdr:cNvPr id="231" name="efd194ca-ba0a-4a5b-b683-c7662cf589e8">
          <a:extLst>
            <a:ext uri="{FF2B5EF4-FFF2-40B4-BE49-F238E27FC236}">
              <a16:creationId xmlns:a16="http://schemas.microsoft.com/office/drawing/2014/main" id="{DAEC84DE-ED06-4C95-90FA-F04AB867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9861550" y="88112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5878512</xdr:colOff>
      <xdr:row>249</xdr:row>
      <xdr:rowOff>1230746</xdr:rowOff>
    </xdr:to>
    <xdr:pic>
      <xdr:nvPicPr>
        <xdr:cNvPr id="232" name="96c05923-2b40-423c-9624-82d77c480e7d">
          <a:extLst>
            <a:ext uri="{FF2B5EF4-FFF2-40B4-BE49-F238E27FC236}">
              <a16:creationId xmlns:a16="http://schemas.microsoft.com/office/drawing/2014/main" id="{491CA070-DFC1-4B16-97A6-AB2E4BFE5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9861550" y="312235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232</xdr:row>
      <xdr:rowOff>0</xdr:rowOff>
    </xdr:from>
    <xdr:to>
      <xdr:col>10</xdr:col>
      <xdr:colOff>5878512</xdr:colOff>
      <xdr:row>232</xdr:row>
      <xdr:rowOff>1230746</xdr:rowOff>
    </xdr:to>
    <xdr:pic>
      <xdr:nvPicPr>
        <xdr:cNvPr id="234" name="8f1938e7-b5c7-4c2f-bf05-dc53529e77f7">
          <a:extLst>
            <a:ext uri="{FF2B5EF4-FFF2-40B4-BE49-F238E27FC236}">
              <a16:creationId xmlns:a16="http://schemas.microsoft.com/office/drawing/2014/main" id="{480D5F64-BE1E-4BA4-9964-AF7834E75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9861550" y="286232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5878512</xdr:colOff>
      <xdr:row>81</xdr:row>
      <xdr:rowOff>1230745</xdr:rowOff>
    </xdr:to>
    <xdr:pic>
      <xdr:nvPicPr>
        <xdr:cNvPr id="235" name="f483999c-8d9c-4e00-8d34-d7a54887de5a">
          <a:extLst>
            <a:ext uri="{FF2B5EF4-FFF2-40B4-BE49-F238E27FC236}">
              <a16:creationId xmlns:a16="http://schemas.microsoft.com/office/drawing/2014/main" id="{1637E9D0-53AF-453A-83E6-228CDD66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9861550" y="9925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198</xdr:row>
      <xdr:rowOff>0</xdr:rowOff>
    </xdr:from>
    <xdr:to>
      <xdr:col>10</xdr:col>
      <xdr:colOff>5878512</xdr:colOff>
      <xdr:row>198</xdr:row>
      <xdr:rowOff>1230746</xdr:rowOff>
    </xdr:to>
    <xdr:pic>
      <xdr:nvPicPr>
        <xdr:cNvPr id="238" name="8e5231f9-223f-4894-9c8b-7d2940bab52a">
          <a:extLst>
            <a:ext uri="{FF2B5EF4-FFF2-40B4-BE49-F238E27FC236}">
              <a16:creationId xmlns:a16="http://schemas.microsoft.com/office/drawing/2014/main" id="{36CA8D29-2841-4700-9507-FD2882A8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9861550" y="244132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190</xdr:row>
      <xdr:rowOff>0</xdr:rowOff>
    </xdr:from>
    <xdr:to>
      <xdr:col>10</xdr:col>
      <xdr:colOff>5878512</xdr:colOff>
      <xdr:row>190</xdr:row>
      <xdr:rowOff>1230746</xdr:rowOff>
    </xdr:to>
    <xdr:pic>
      <xdr:nvPicPr>
        <xdr:cNvPr id="242" name="28657387-b52e-4384-aa45-010f00e82c20">
          <a:extLst>
            <a:ext uri="{FF2B5EF4-FFF2-40B4-BE49-F238E27FC236}">
              <a16:creationId xmlns:a16="http://schemas.microsoft.com/office/drawing/2014/main" id="{472231F1-2FB1-432B-BA2F-C2D2268D4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9861550" y="234226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241</xdr:row>
      <xdr:rowOff>0</xdr:rowOff>
    </xdr:from>
    <xdr:to>
      <xdr:col>10</xdr:col>
      <xdr:colOff>5878512</xdr:colOff>
      <xdr:row>241</xdr:row>
      <xdr:rowOff>1230746</xdr:rowOff>
    </xdr:to>
    <xdr:pic>
      <xdr:nvPicPr>
        <xdr:cNvPr id="243" name="57c373bd-a1f7-49fc-9672-fed4b1b07c72">
          <a:extLst>
            <a:ext uri="{FF2B5EF4-FFF2-40B4-BE49-F238E27FC236}">
              <a16:creationId xmlns:a16="http://schemas.microsoft.com/office/drawing/2014/main" id="{613868E0-A6A1-4A70-AC5E-5F8418E5C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9861550" y="29737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94</xdr:row>
      <xdr:rowOff>0</xdr:rowOff>
    </xdr:from>
    <xdr:to>
      <xdr:col>10</xdr:col>
      <xdr:colOff>5878512</xdr:colOff>
      <xdr:row>94</xdr:row>
      <xdr:rowOff>1230745</xdr:rowOff>
    </xdr:to>
    <xdr:pic>
      <xdr:nvPicPr>
        <xdr:cNvPr id="244" name="ba73f987-9a2c-4ba4-bd64-db7e37277057">
          <a:extLst>
            <a:ext uri="{FF2B5EF4-FFF2-40B4-BE49-F238E27FC236}">
              <a16:creationId xmlns:a16="http://schemas.microsoft.com/office/drawing/2014/main" id="{9076EE94-731E-4D39-9B10-2723D3799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9861550" y="115354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10</xdr:col>
      <xdr:colOff>5878512</xdr:colOff>
      <xdr:row>80</xdr:row>
      <xdr:rowOff>1230746</xdr:rowOff>
    </xdr:to>
    <xdr:pic>
      <xdr:nvPicPr>
        <xdr:cNvPr id="246" name="1ac6de7b-a2ad-47c9-a1fa-3136625e9295">
          <a:extLst>
            <a:ext uri="{FF2B5EF4-FFF2-40B4-BE49-F238E27FC236}">
              <a16:creationId xmlns:a16="http://schemas.microsoft.com/office/drawing/2014/main" id="{AEAA812E-1AA8-4645-A7B2-F065B56DC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9861550" y="98018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5878512</xdr:colOff>
      <xdr:row>6</xdr:row>
      <xdr:rowOff>1230745</xdr:rowOff>
    </xdr:to>
    <xdr:pic>
      <xdr:nvPicPr>
        <xdr:cNvPr id="247" name="b223b13e-f948-478e-ae89-3386200e6a98">
          <a:extLst>
            <a:ext uri="{FF2B5EF4-FFF2-40B4-BE49-F238E27FC236}">
              <a16:creationId xmlns:a16="http://schemas.microsoft.com/office/drawing/2014/main" id="{151A03FC-6221-4805-8B27-2001E08A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9861550" y="638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5878512</xdr:colOff>
      <xdr:row>103</xdr:row>
      <xdr:rowOff>1230745</xdr:rowOff>
    </xdr:to>
    <xdr:pic>
      <xdr:nvPicPr>
        <xdr:cNvPr id="248" name="0faff6ee-1186-4e39-93a4-fc108b850469">
          <a:extLst>
            <a:ext uri="{FF2B5EF4-FFF2-40B4-BE49-F238E27FC236}">
              <a16:creationId xmlns:a16="http://schemas.microsoft.com/office/drawing/2014/main" id="{6ED2679E-D170-4843-9D16-6A647422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9861550" y="126498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227</xdr:row>
      <xdr:rowOff>0</xdr:rowOff>
    </xdr:from>
    <xdr:to>
      <xdr:col>10</xdr:col>
      <xdr:colOff>5878512</xdr:colOff>
      <xdr:row>227</xdr:row>
      <xdr:rowOff>1230745</xdr:rowOff>
    </xdr:to>
    <xdr:pic>
      <xdr:nvPicPr>
        <xdr:cNvPr id="250" name="db1070ba-48ff-4e8a-a62b-9c252f90d723">
          <a:extLst>
            <a:ext uri="{FF2B5EF4-FFF2-40B4-BE49-F238E27FC236}">
              <a16:creationId xmlns:a16="http://schemas.microsoft.com/office/drawing/2014/main" id="{4B86AEF5-7CCA-4883-B172-3E3B872B1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9861550" y="280041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5878512</xdr:colOff>
      <xdr:row>15</xdr:row>
      <xdr:rowOff>1230745</xdr:rowOff>
    </xdr:to>
    <xdr:pic>
      <xdr:nvPicPr>
        <xdr:cNvPr id="251" name="647327ee-a730-47b8-aaaf-893f2320f0e5">
          <a:extLst>
            <a:ext uri="{FF2B5EF4-FFF2-40B4-BE49-F238E27FC236}">
              <a16:creationId xmlns:a16="http://schemas.microsoft.com/office/drawing/2014/main" id="{D2AFBFD8-316E-45C9-8D6B-FACA3EDED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9861550" y="17532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111</xdr:row>
      <xdr:rowOff>0</xdr:rowOff>
    </xdr:from>
    <xdr:to>
      <xdr:col>10</xdr:col>
      <xdr:colOff>5878512</xdr:colOff>
      <xdr:row>111</xdr:row>
      <xdr:rowOff>1230746</xdr:rowOff>
    </xdr:to>
    <xdr:pic>
      <xdr:nvPicPr>
        <xdr:cNvPr id="252" name="fa54e8dd-636a-4954-bf31-9279e9620b4a">
          <a:extLst>
            <a:ext uri="{FF2B5EF4-FFF2-40B4-BE49-F238E27FC236}">
              <a16:creationId xmlns:a16="http://schemas.microsoft.com/office/drawing/2014/main" id="{0EFBF8A1-F873-4D8D-AE99-699736A7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9861550" y="136404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5878512</xdr:colOff>
      <xdr:row>193</xdr:row>
      <xdr:rowOff>1230745</xdr:rowOff>
    </xdr:to>
    <xdr:pic>
      <xdr:nvPicPr>
        <xdr:cNvPr id="254" name="ddb44a61-26c0-4dd3-9cc3-64b428f5d578">
          <a:extLst>
            <a:ext uri="{FF2B5EF4-FFF2-40B4-BE49-F238E27FC236}">
              <a16:creationId xmlns:a16="http://schemas.microsoft.com/office/drawing/2014/main" id="{C1CD9FB8-78FF-4CB5-94A1-71793A45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9861550" y="237940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5878512</xdr:colOff>
      <xdr:row>23</xdr:row>
      <xdr:rowOff>1230746</xdr:rowOff>
    </xdr:to>
    <xdr:pic>
      <xdr:nvPicPr>
        <xdr:cNvPr id="255" name="550bd909-4872-4fb7-be18-021e435f25cc">
          <a:extLst>
            <a:ext uri="{FF2B5EF4-FFF2-40B4-BE49-F238E27FC236}">
              <a16:creationId xmlns:a16="http://schemas.microsoft.com/office/drawing/2014/main" id="{4211FC92-1BD9-440F-BB3A-884409E5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9861550" y="27438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121</xdr:row>
      <xdr:rowOff>0</xdr:rowOff>
    </xdr:from>
    <xdr:to>
      <xdr:col>10</xdr:col>
      <xdr:colOff>5878512</xdr:colOff>
      <xdr:row>121</xdr:row>
      <xdr:rowOff>1230746</xdr:rowOff>
    </xdr:to>
    <xdr:pic>
      <xdr:nvPicPr>
        <xdr:cNvPr id="256" name="ab78acaf-2ed5-4105-83dc-73a2107b4e41">
          <a:extLst>
            <a:ext uri="{FF2B5EF4-FFF2-40B4-BE49-F238E27FC236}">
              <a16:creationId xmlns:a16="http://schemas.microsoft.com/office/drawing/2014/main" id="{B19F9E41-BDF9-4E7F-A59B-81112C03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9861550" y="14878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10</xdr:col>
      <xdr:colOff>5878512</xdr:colOff>
      <xdr:row>102</xdr:row>
      <xdr:rowOff>1230746</xdr:rowOff>
    </xdr:to>
    <xdr:pic>
      <xdr:nvPicPr>
        <xdr:cNvPr id="258" name="875694d8-e456-4617-ba1f-79c11820b606">
          <a:extLst>
            <a:ext uri="{FF2B5EF4-FFF2-40B4-BE49-F238E27FC236}">
              <a16:creationId xmlns:a16="http://schemas.microsoft.com/office/drawing/2014/main" id="{7B255655-11C0-4326-90B4-F7C8BD1E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9861550" y="125260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5878512</xdr:colOff>
      <xdr:row>32</xdr:row>
      <xdr:rowOff>1230746</xdr:rowOff>
    </xdr:to>
    <xdr:pic>
      <xdr:nvPicPr>
        <xdr:cNvPr id="259" name="e2af3ead-3d2b-4cb9-866f-5d3b43fa5b72">
          <a:extLst>
            <a:ext uri="{FF2B5EF4-FFF2-40B4-BE49-F238E27FC236}">
              <a16:creationId xmlns:a16="http://schemas.microsoft.com/office/drawing/2014/main" id="{DE8899EB-499F-44DA-98CD-764144747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9861550" y="38582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130</xdr:row>
      <xdr:rowOff>0</xdr:rowOff>
    </xdr:from>
    <xdr:to>
      <xdr:col>10</xdr:col>
      <xdr:colOff>5878512</xdr:colOff>
      <xdr:row>130</xdr:row>
      <xdr:rowOff>1230745</xdr:rowOff>
    </xdr:to>
    <xdr:pic>
      <xdr:nvPicPr>
        <xdr:cNvPr id="260" name="4cb7c2f3-8ff4-4427-879e-6b4e41f1c4b7">
          <a:extLst>
            <a:ext uri="{FF2B5EF4-FFF2-40B4-BE49-F238E27FC236}">
              <a16:creationId xmlns:a16="http://schemas.microsoft.com/office/drawing/2014/main" id="{1D1E8719-C641-48CE-AE9D-8E0534893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9861550" y="159931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229</xdr:row>
      <xdr:rowOff>0</xdr:rowOff>
    </xdr:from>
    <xdr:to>
      <xdr:col>10</xdr:col>
      <xdr:colOff>5878512</xdr:colOff>
      <xdr:row>229</xdr:row>
      <xdr:rowOff>1230745</xdr:rowOff>
    </xdr:to>
    <xdr:pic>
      <xdr:nvPicPr>
        <xdr:cNvPr id="262" name="18f40f87-e136-44b3-8f2e-349f816aa429">
          <a:extLst>
            <a:ext uri="{FF2B5EF4-FFF2-40B4-BE49-F238E27FC236}">
              <a16:creationId xmlns:a16="http://schemas.microsoft.com/office/drawing/2014/main" id="{C67EBB28-2F14-4A45-A46E-7EAA8048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9861550" y="282517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5878512</xdr:colOff>
      <xdr:row>41</xdr:row>
      <xdr:rowOff>1230745</xdr:rowOff>
    </xdr:to>
    <xdr:pic>
      <xdr:nvPicPr>
        <xdr:cNvPr id="263" name="e8067c3e-8e70-4558-94ec-46ad1c0e9ed4">
          <a:extLst>
            <a:ext uri="{FF2B5EF4-FFF2-40B4-BE49-F238E27FC236}">
              <a16:creationId xmlns:a16="http://schemas.microsoft.com/office/drawing/2014/main" id="{6148D72D-4736-4F67-A343-A5A6A3B94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9861550" y="4972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139</xdr:row>
      <xdr:rowOff>0</xdr:rowOff>
    </xdr:from>
    <xdr:to>
      <xdr:col>10</xdr:col>
      <xdr:colOff>5878512</xdr:colOff>
      <xdr:row>139</xdr:row>
      <xdr:rowOff>1230745</xdr:rowOff>
    </xdr:to>
    <xdr:pic>
      <xdr:nvPicPr>
        <xdr:cNvPr id="264" name="761d6994-aca4-4c3c-9b10-2c18a33a0974">
          <a:extLst>
            <a:ext uri="{FF2B5EF4-FFF2-40B4-BE49-F238E27FC236}">
              <a16:creationId xmlns:a16="http://schemas.microsoft.com/office/drawing/2014/main" id="{349C0F7F-45DB-488F-BB0F-87C02ACBF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9861550" y="171075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5878512</xdr:colOff>
      <xdr:row>195</xdr:row>
      <xdr:rowOff>1230745</xdr:rowOff>
    </xdr:to>
    <xdr:pic>
      <xdr:nvPicPr>
        <xdr:cNvPr id="266" name="424a6317-15d5-4323-b9da-e41e61846959">
          <a:extLst>
            <a:ext uri="{FF2B5EF4-FFF2-40B4-BE49-F238E27FC236}">
              <a16:creationId xmlns:a16="http://schemas.microsoft.com/office/drawing/2014/main" id="{04FCBBFD-5FEE-4B57-82FC-49108C99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9861550" y="240417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5878512</xdr:colOff>
      <xdr:row>50</xdr:row>
      <xdr:rowOff>1230745</xdr:rowOff>
    </xdr:to>
    <xdr:pic>
      <xdr:nvPicPr>
        <xdr:cNvPr id="267" name="c68a5b24-758f-474c-b40c-dfb225802657">
          <a:extLst>
            <a:ext uri="{FF2B5EF4-FFF2-40B4-BE49-F238E27FC236}">
              <a16:creationId xmlns:a16="http://schemas.microsoft.com/office/drawing/2014/main" id="{ED5102B3-F861-4302-B5B6-9FBD72AAF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9861550" y="60871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148</xdr:row>
      <xdr:rowOff>0</xdr:rowOff>
    </xdr:from>
    <xdr:to>
      <xdr:col>10</xdr:col>
      <xdr:colOff>5878512</xdr:colOff>
      <xdr:row>148</xdr:row>
      <xdr:rowOff>1230745</xdr:rowOff>
    </xdr:to>
    <xdr:pic>
      <xdr:nvPicPr>
        <xdr:cNvPr id="268" name="d9cb974e-0e92-47a2-a7d4-fc32ce4da3fb">
          <a:extLst>
            <a:ext uri="{FF2B5EF4-FFF2-40B4-BE49-F238E27FC236}">
              <a16:creationId xmlns:a16="http://schemas.microsoft.com/office/drawing/2014/main" id="{8B822298-F459-4932-9259-F84DF1DA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9861550" y="182219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125</xdr:row>
      <xdr:rowOff>0</xdr:rowOff>
    </xdr:from>
    <xdr:to>
      <xdr:col>10</xdr:col>
      <xdr:colOff>5878512</xdr:colOff>
      <xdr:row>125</xdr:row>
      <xdr:rowOff>1230745</xdr:rowOff>
    </xdr:to>
    <xdr:pic>
      <xdr:nvPicPr>
        <xdr:cNvPr id="270" name="92b7175c-17b4-446b-bd35-f24f79067c0d">
          <a:extLst>
            <a:ext uri="{FF2B5EF4-FFF2-40B4-BE49-F238E27FC236}">
              <a16:creationId xmlns:a16="http://schemas.microsoft.com/office/drawing/2014/main" id="{BF1B649A-BBAE-4DCE-BF64-D616B49BE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9861550" y="15373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5878512</xdr:colOff>
      <xdr:row>59</xdr:row>
      <xdr:rowOff>1230745</xdr:rowOff>
    </xdr:to>
    <xdr:pic>
      <xdr:nvPicPr>
        <xdr:cNvPr id="271" name="fc6095b6-1f39-45b7-b4e9-7427c76f3949">
          <a:extLst>
            <a:ext uri="{FF2B5EF4-FFF2-40B4-BE49-F238E27FC236}">
              <a16:creationId xmlns:a16="http://schemas.microsoft.com/office/drawing/2014/main" id="{DDF8BA02-29B2-4A3B-A0D8-13BB3D25E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9861550" y="72015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156</xdr:row>
      <xdr:rowOff>0</xdr:rowOff>
    </xdr:from>
    <xdr:to>
      <xdr:col>10</xdr:col>
      <xdr:colOff>5878512</xdr:colOff>
      <xdr:row>156</xdr:row>
      <xdr:rowOff>1230746</xdr:rowOff>
    </xdr:to>
    <xdr:pic>
      <xdr:nvPicPr>
        <xdr:cNvPr id="272" name="91430570-58bc-4216-ad72-50b919ef576b">
          <a:extLst>
            <a:ext uri="{FF2B5EF4-FFF2-40B4-BE49-F238E27FC236}">
              <a16:creationId xmlns:a16="http://schemas.microsoft.com/office/drawing/2014/main" id="{CDAE7D61-AB18-4B9B-9B9A-C723BB5E5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9861550" y="192125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5878512</xdr:colOff>
      <xdr:row>231</xdr:row>
      <xdr:rowOff>1230746</xdr:rowOff>
    </xdr:to>
    <xdr:pic>
      <xdr:nvPicPr>
        <xdr:cNvPr id="274" name="7eabc9ef-f92e-4ccf-b4aa-db48739a6ac1">
          <a:extLst>
            <a:ext uri="{FF2B5EF4-FFF2-40B4-BE49-F238E27FC236}">
              <a16:creationId xmlns:a16="http://schemas.microsoft.com/office/drawing/2014/main" id="{D3D3D9C4-7FFB-4C87-8A58-A887299F8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9861550" y="284994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5878512</xdr:colOff>
      <xdr:row>67</xdr:row>
      <xdr:rowOff>1230746</xdr:rowOff>
    </xdr:to>
    <xdr:pic>
      <xdr:nvPicPr>
        <xdr:cNvPr id="275" name="4444acca-db0f-4df8-b824-15e170cfe15e">
          <a:extLst>
            <a:ext uri="{FF2B5EF4-FFF2-40B4-BE49-F238E27FC236}">
              <a16:creationId xmlns:a16="http://schemas.microsoft.com/office/drawing/2014/main" id="{7B1D5F1F-0119-4D5A-87FB-C6525BF9B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9861550" y="81921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250</xdr:row>
      <xdr:rowOff>0</xdr:rowOff>
    </xdr:from>
    <xdr:to>
      <xdr:col>10</xdr:col>
      <xdr:colOff>5878512</xdr:colOff>
      <xdr:row>250</xdr:row>
      <xdr:rowOff>1230746</xdr:rowOff>
    </xdr:to>
    <xdr:pic>
      <xdr:nvPicPr>
        <xdr:cNvPr id="276" name="b8437051-5459-4ae9-81d1-782118af7b01">
          <a:extLst>
            <a:ext uri="{FF2B5EF4-FFF2-40B4-BE49-F238E27FC236}">
              <a16:creationId xmlns:a16="http://schemas.microsoft.com/office/drawing/2014/main" id="{89F7F492-D406-4629-912E-7B1BE147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9861550" y="31595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197</xdr:row>
      <xdr:rowOff>0</xdr:rowOff>
    </xdr:from>
    <xdr:to>
      <xdr:col>10</xdr:col>
      <xdr:colOff>5878512</xdr:colOff>
      <xdr:row>197</xdr:row>
      <xdr:rowOff>1230746</xdr:rowOff>
    </xdr:to>
    <xdr:pic>
      <xdr:nvPicPr>
        <xdr:cNvPr id="278" name="795b0ae9-c9c2-46f6-a8f4-519fa0afd5b7">
          <a:extLst>
            <a:ext uri="{FF2B5EF4-FFF2-40B4-BE49-F238E27FC236}">
              <a16:creationId xmlns:a16="http://schemas.microsoft.com/office/drawing/2014/main" id="{1EA16D78-1B6B-474D-AEAC-2EAA0BEB4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9861550" y="242893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76</xdr:row>
      <xdr:rowOff>0</xdr:rowOff>
    </xdr:from>
    <xdr:to>
      <xdr:col>10</xdr:col>
      <xdr:colOff>5878512</xdr:colOff>
      <xdr:row>76</xdr:row>
      <xdr:rowOff>1230746</xdr:rowOff>
    </xdr:to>
    <xdr:pic>
      <xdr:nvPicPr>
        <xdr:cNvPr id="279" name="e298d536-543a-4e20-8c7c-9f4149c6c44e">
          <a:extLst>
            <a:ext uri="{FF2B5EF4-FFF2-40B4-BE49-F238E27FC236}">
              <a16:creationId xmlns:a16="http://schemas.microsoft.com/office/drawing/2014/main" id="{86EB75FC-F214-4C5E-B3C5-10E0AAE8E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9861550" y="93065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5878512</xdr:colOff>
      <xdr:row>147</xdr:row>
      <xdr:rowOff>1230745</xdr:rowOff>
    </xdr:to>
    <xdr:pic>
      <xdr:nvPicPr>
        <xdr:cNvPr id="282" name="7683a583-bede-4256-a8cc-2ab56d314ac1">
          <a:extLst>
            <a:ext uri="{FF2B5EF4-FFF2-40B4-BE49-F238E27FC236}">
              <a16:creationId xmlns:a16="http://schemas.microsoft.com/office/drawing/2014/main" id="{2DB8ECB9-B333-493C-B658-00FCA2260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9861550" y="180981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5878512</xdr:colOff>
      <xdr:row>85</xdr:row>
      <xdr:rowOff>1230745</xdr:rowOff>
    </xdr:to>
    <xdr:pic>
      <xdr:nvPicPr>
        <xdr:cNvPr id="283" name="6d8587b6-a561-4567-829c-5302a5c879bf">
          <a:extLst>
            <a:ext uri="{FF2B5EF4-FFF2-40B4-BE49-F238E27FC236}">
              <a16:creationId xmlns:a16="http://schemas.microsoft.com/office/drawing/2014/main" id="{CCCB7E99-2DD5-4592-B38C-B56DE669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9861550" y="10420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233</xdr:row>
      <xdr:rowOff>0</xdr:rowOff>
    </xdr:from>
    <xdr:to>
      <xdr:col>10</xdr:col>
      <xdr:colOff>5878512</xdr:colOff>
      <xdr:row>233</xdr:row>
      <xdr:rowOff>1230746</xdr:rowOff>
    </xdr:to>
    <xdr:pic>
      <xdr:nvPicPr>
        <xdr:cNvPr id="286" name="00d115ec-9877-4d66-8b01-597b12d9f657">
          <a:extLst>
            <a:ext uri="{FF2B5EF4-FFF2-40B4-BE49-F238E27FC236}">
              <a16:creationId xmlns:a16="http://schemas.microsoft.com/office/drawing/2014/main" id="{807CD35E-B425-42F3-A235-28F4BFCBA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9861550" y="287470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158</xdr:row>
      <xdr:rowOff>0</xdr:rowOff>
    </xdr:from>
    <xdr:to>
      <xdr:col>10</xdr:col>
      <xdr:colOff>5878512</xdr:colOff>
      <xdr:row>158</xdr:row>
      <xdr:rowOff>1230745</xdr:rowOff>
    </xdr:to>
    <xdr:pic>
      <xdr:nvPicPr>
        <xdr:cNvPr id="290" name="8d4811ed-4504-420c-8c17-5b26d68d1568">
          <a:extLst>
            <a:ext uri="{FF2B5EF4-FFF2-40B4-BE49-F238E27FC236}">
              <a16:creationId xmlns:a16="http://schemas.microsoft.com/office/drawing/2014/main" id="{A8C359FA-71C0-4BBD-A1A0-4C192EE29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9861550" y="194602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10</xdr:col>
      <xdr:colOff>5878512</xdr:colOff>
      <xdr:row>238</xdr:row>
      <xdr:rowOff>1230745</xdr:rowOff>
    </xdr:to>
    <xdr:pic>
      <xdr:nvPicPr>
        <xdr:cNvPr id="291" name="ceeddf2e-2707-4378-b3e8-92bc51f57f3c">
          <a:extLst>
            <a:ext uri="{FF2B5EF4-FFF2-40B4-BE49-F238E27FC236}">
              <a16:creationId xmlns:a16="http://schemas.microsoft.com/office/drawing/2014/main" id="{0D560951-8022-4498-981E-035D3FCB3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9861550" y="293662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10</xdr:col>
      <xdr:colOff>5878512</xdr:colOff>
      <xdr:row>90</xdr:row>
      <xdr:rowOff>1230746</xdr:rowOff>
    </xdr:to>
    <xdr:pic>
      <xdr:nvPicPr>
        <xdr:cNvPr id="292" name="ad830e06-85df-4a2b-93d6-ce2f78bf274f">
          <a:extLst>
            <a:ext uri="{FF2B5EF4-FFF2-40B4-BE49-F238E27FC236}">
              <a16:creationId xmlns:a16="http://schemas.microsoft.com/office/drawing/2014/main" id="{C3D1907A-4B11-42C4-8270-9472A183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9861550" y="110401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246</xdr:row>
      <xdr:rowOff>0</xdr:rowOff>
    </xdr:from>
    <xdr:to>
      <xdr:col>10</xdr:col>
      <xdr:colOff>5878512</xdr:colOff>
      <xdr:row>246</xdr:row>
      <xdr:rowOff>1230745</xdr:rowOff>
    </xdr:to>
    <xdr:pic>
      <xdr:nvPicPr>
        <xdr:cNvPr id="295" name="f45d8624-9764-4240-b7a8-a19e574986a8">
          <a:extLst>
            <a:ext uri="{FF2B5EF4-FFF2-40B4-BE49-F238E27FC236}">
              <a16:creationId xmlns:a16="http://schemas.microsoft.com/office/drawing/2014/main" id="{FD6E06A7-6068-4379-830B-5CCFFF96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9861550" y="30356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5878512</xdr:colOff>
      <xdr:row>99</xdr:row>
      <xdr:rowOff>1230746</xdr:rowOff>
    </xdr:to>
    <xdr:pic>
      <xdr:nvPicPr>
        <xdr:cNvPr id="296" name="b3d384a7-545d-4441-bcd2-bfcfdae469bf">
          <a:extLst>
            <a:ext uri="{FF2B5EF4-FFF2-40B4-BE49-F238E27FC236}">
              <a16:creationId xmlns:a16="http://schemas.microsoft.com/office/drawing/2014/main" id="{32E3BC3B-42FC-4A9A-B1BB-0012D8F34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9861550" y="121545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200</xdr:row>
      <xdr:rowOff>0</xdr:rowOff>
    </xdr:from>
    <xdr:to>
      <xdr:col>10</xdr:col>
      <xdr:colOff>5878512</xdr:colOff>
      <xdr:row>200</xdr:row>
      <xdr:rowOff>1230746</xdr:rowOff>
    </xdr:to>
    <xdr:pic>
      <xdr:nvPicPr>
        <xdr:cNvPr id="298" name="0869d2a8-eade-47a9-bb2e-c1fd25ca4dc0">
          <a:extLst>
            <a:ext uri="{FF2B5EF4-FFF2-40B4-BE49-F238E27FC236}">
              <a16:creationId xmlns:a16="http://schemas.microsoft.com/office/drawing/2014/main" id="{3764BE3B-5BE3-4E0E-A303-36820974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9861550" y="246608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5878512</xdr:colOff>
      <xdr:row>11</xdr:row>
      <xdr:rowOff>1230746</xdr:rowOff>
    </xdr:to>
    <xdr:pic>
      <xdr:nvPicPr>
        <xdr:cNvPr id="299" name="c2a478b8-b811-4535-9093-941902944cee">
          <a:extLst>
            <a:ext uri="{FF2B5EF4-FFF2-40B4-BE49-F238E27FC236}">
              <a16:creationId xmlns:a16="http://schemas.microsoft.com/office/drawing/2014/main" id="{EA77D006-6C2A-47AB-9307-DF08D38CE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9861550" y="12579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5878512</xdr:colOff>
      <xdr:row>108</xdr:row>
      <xdr:rowOff>1230745</xdr:rowOff>
    </xdr:to>
    <xdr:pic>
      <xdr:nvPicPr>
        <xdr:cNvPr id="300" name="397bf17b-45a0-4929-9c7d-964564dcdd22">
          <a:extLst>
            <a:ext uri="{FF2B5EF4-FFF2-40B4-BE49-F238E27FC236}">
              <a16:creationId xmlns:a16="http://schemas.microsoft.com/office/drawing/2014/main" id="{68D93235-79F8-41B9-8E90-0116EDB2D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9861550" y="132689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166</xdr:row>
      <xdr:rowOff>0</xdr:rowOff>
    </xdr:from>
    <xdr:to>
      <xdr:col>10</xdr:col>
      <xdr:colOff>5878512</xdr:colOff>
      <xdr:row>166</xdr:row>
      <xdr:rowOff>1230746</xdr:rowOff>
    </xdr:to>
    <xdr:pic>
      <xdr:nvPicPr>
        <xdr:cNvPr id="302" name="deab8b2d-9ea8-4498-854f-d6790e06b815">
          <a:extLst>
            <a:ext uri="{FF2B5EF4-FFF2-40B4-BE49-F238E27FC236}">
              <a16:creationId xmlns:a16="http://schemas.microsoft.com/office/drawing/2014/main" id="{A5A1E154-2914-4166-8488-22A8E68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9861550" y="20450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5878512</xdr:colOff>
      <xdr:row>20</xdr:row>
      <xdr:rowOff>1230745</xdr:rowOff>
    </xdr:to>
    <xdr:pic>
      <xdr:nvPicPr>
        <xdr:cNvPr id="303" name="b71e1dc9-acb6-4065-9c70-c2b82213d7a5">
          <a:extLst>
            <a:ext uri="{FF2B5EF4-FFF2-40B4-BE49-F238E27FC236}">
              <a16:creationId xmlns:a16="http://schemas.microsoft.com/office/drawing/2014/main" id="{4332DEBC-056F-434B-B072-50BFA8BFB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9861550" y="23723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10</xdr:col>
      <xdr:colOff>5878512</xdr:colOff>
      <xdr:row>118</xdr:row>
      <xdr:rowOff>1230745</xdr:rowOff>
    </xdr:to>
    <xdr:pic>
      <xdr:nvPicPr>
        <xdr:cNvPr id="304" name="419cd2df-71d9-4134-9f65-6eb73ec406de">
          <a:extLst>
            <a:ext uri="{FF2B5EF4-FFF2-40B4-BE49-F238E27FC236}">
              <a16:creationId xmlns:a16="http://schemas.microsoft.com/office/drawing/2014/main" id="{A84F6F8C-EF7F-40E2-A12E-61CFF23BC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9861550" y="145072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5878512</xdr:colOff>
      <xdr:row>29</xdr:row>
      <xdr:rowOff>1230745</xdr:rowOff>
    </xdr:to>
    <xdr:pic>
      <xdr:nvPicPr>
        <xdr:cNvPr id="307" name="dca4549c-ae0c-40f7-ae0b-ce8246fa3e47">
          <a:extLst>
            <a:ext uri="{FF2B5EF4-FFF2-40B4-BE49-F238E27FC236}">
              <a16:creationId xmlns:a16="http://schemas.microsoft.com/office/drawing/2014/main" id="{CB6915DF-8FF3-4692-B738-E960056D0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9861550" y="34867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127</xdr:row>
      <xdr:rowOff>0</xdr:rowOff>
    </xdr:from>
    <xdr:to>
      <xdr:col>10</xdr:col>
      <xdr:colOff>5878512</xdr:colOff>
      <xdr:row>127</xdr:row>
      <xdr:rowOff>1230745</xdr:rowOff>
    </xdr:to>
    <xdr:pic>
      <xdr:nvPicPr>
        <xdr:cNvPr id="308" name="8652d8de-1db1-46fa-bc62-e109e2a700f6">
          <a:extLst>
            <a:ext uri="{FF2B5EF4-FFF2-40B4-BE49-F238E27FC236}">
              <a16:creationId xmlns:a16="http://schemas.microsoft.com/office/drawing/2014/main" id="{001A35C6-1227-40A8-85CA-993E4250E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9861550" y="15621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202</xdr:row>
      <xdr:rowOff>0</xdr:rowOff>
    </xdr:from>
    <xdr:to>
      <xdr:col>10</xdr:col>
      <xdr:colOff>5878512</xdr:colOff>
      <xdr:row>202</xdr:row>
      <xdr:rowOff>1230745</xdr:rowOff>
    </xdr:to>
    <xdr:pic>
      <xdr:nvPicPr>
        <xdr:cNvPr id="310" name="b8713a67-5a56-4ed6-9a97-e602aa460c66">
          <a:extLst>
            <a:ext uri="{FF2B5EF4-FFF2-40B4-BE49-F238E27FC236}">
              <a16:creationId xmlns:a16="http://schemas.microsoft.com/office/drawing/2014/main" id="{D36B8CBC-7974-4D81-9CC9-E4F188700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9861550" y="24908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5878512</xdr:colOff>
      <xdr:row>38</xdr:row>
      <xdr:rowOff>1230745</xdr:rowOff>
    </xdr:to>
    <xdr:pic>
      <xdr:nvPicPr>
        <xdr:cNvPr id="311" name="75dfa0f0-e017-4eb6-af61-2a86cefa4bec">
          <a:extLst>
            <a:ext uri="{FF2B5EF4-FFF2-40B4-BE49-F238E27FC236}">
              <a16:creationId xmlns:a16="http://schemas.microsoft.com/office/drawing/2014/main" id="{DE974636-D1AE-41A9-B575-8A93F62DC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9861550" y="46012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135</xdr:row>
      <xdr:rowOff>0</xdr:rowOff>
    </xdr:from>
    <xdr:to>
      <xdr:col>10</xdr:col>
      <xdr:colOff>5878512</xdr:colOff>
      <xdr:row>135</xdr:row>
      <xdr:rowOff>1230746</xdr:rowOff>
    </xdr:to>
    <xdr:pic>
      <xdr:nvPicPr>
        <xdr:cNvPr id="312" name="04c893a2-bb7c-4e44-8f21-8197b8ae2338">
          <a:extLst>
            <a:ext uri="{FF2B5EF4-FFF2-40B4-BE49-F238E27FC236}">
              <a16:creationId xmlns:a16="http://schemas.microsoft.com/office/drawing/2014/main" id="{A756D8F1-19C2-446F-AD5C-E91A5B44F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9861550" y="166122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168</xdr:row>
      <xdr:rowOff>0</xdr:rowOff>
    </xdr:from>
    <xdr:to>
      <xdr:col>10</xdr:col>
      <xdr:colOff>5878512</xdr:colOff>
      <xdr:row>168</xdr:row>
      <xdr:rowOff>1230746</xdr:rowOff>
    </xdr:to>
    <xdr:pic>
      <xdr:nvPicPr>
        <xdr:cNvPr id="314" name="b90aba0b-040f-4726-935a-17a89be7ad5a">
          <a:extLst>
            <a:ext uri="{FF2B5EF4-FFF2-40B4-BE49-F238E27FC236}">
              <a16:creationId xmlns:a16="http://schemas.microsoft.com/office/drawing/2014/main" id="{DF83B3E1-E2B3-48BF-858F-EDDEC2E3F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9861550" y="206984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5878512</xdr:colOff>
      <xdr:row>46</xdr:row>
      <xdr:rowOff>1230746</xdr:rowOff>
    </xdr:to>
    <xdr:pic>
      <xdr:nvPicPr>
        <xdr:cNvPr id="315" name="4cfab963-baa9-45aa-bf53-cd6b79becc99">
          <a:extLst>
            <a:ext uri="{FF2B5EF4-FFF2-40B4-BE49-F238E27FC236}">
              <a16:creationId xmlns:a16="http://schemas.microsoft.com/office/drawing/2014/main" id="{764EE1B3-B446-44FB-88A5-AC300450C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9861550" y="5591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144</xdr:row>
      <xdr:rowOff>0</xdr:rowOff>
    </xdr:from>
    <xdr:to>
      <xdr:col>10</xdr:col>
      <xdr:colOff>5878512</xdr:colOff>
      <xdr:row>144</xdr:row>
      <xdr:rowOff>1230746</xdr:rowOff>
    </xdr:to>
    <xdr:pic>
      <xdr:nvPicPr>
        <xdr:cNvPr id="316" name="3c5d04d8-ca58-412e-9078-98e484404ec9">
          <a:extLst>
            <a:ext uri="{FF2B5EF4-FFF2-40B4-BE49-F238E27FC236}">
              <a16:creationId xmlns:a16="http://schemas.microsoft.com/office/drawing/2014/main" id="{F58DEF06-30DE-4299-903C-51A63BD3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9861550" y="177266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5878512</xdr:colOff>
      <xdr:row>55</xdr:row>
      <xdr:rowOff>1230746</xdr:rowOff>
    </xdr:to>
    <xdr:pic>
      <xdr:nvPicPr>
        <xdr:cNvPr id="319" name="87ae6a68-ee29-489e-916b-9d57c57ddbac">
          <a:extLst>
            <a:ext uri="{FF2B5EF4-FFF2-40B4-BE49-F238E27FC236}">
              <a16:creationId xmlns:a16="http://schemas.microsoft.com/office/drawing/2014/main" id="{BD425983-FFD6-4305-BE87-789F9214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9861550" y="67062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153</xdr:row>
      <xdr:rowOff>0</xdr:rowOff>
    </xdr:from>
    <xdr:to>
      <xdr:col>10</xdr:col>
      <xdr:colOff>5878512</xdr:colOff>
      <xdr:row>153</xdr:row>
      <xdr:rowOff>1230746</xdr:rowOff>
    </xdr:to>
    <xdr:pic>
      <xdr:nvPicPr>
        <xdr:cNvPr id="320" name="05c8765d-d9fd-44d1-abaa-86427628efe3">
          <a:extLst>
            <a:ext uri="{FF2B5EF4-FFF2-40B4-BE49-F238E27FC236}">
              <a16:creationId xmlns:a16="http://schemas.microsoft.com/office/drawing/2014/main" id="{FDDA5322-183C-4916-9FB0-12324455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9861550" y="188410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205</xdr:row>
      <xdr:rowOff>0</xdr:rowOff>
    </xdr:from>
    <xdr:to>
      <xdr:col>10</xdr:col>
      <xdr:colOff>5878512</xdr:colOff>
      <xdr:row>205</xdr:row>
      <xdr:rowOff>1230745</xdr:rowOff>
    </xdr:to>
    <xdr:pic>
      <xdr:nvPicPr>
        <xdr:cNvPr id="322" name="48e4969a-327f-43ae-bfe0-cb0b5e2a5733">
          <a:extLst>
            <a:ext uri="{FF2B5EF4-FFF2-40B4-BE49-F238E27FC236}">
              <a16:creationId xmlns:a16="http://schemas.microsoft.com/office/drawing/2014/main" id="{64E79E6A-B267-4B75-A84F-9EC1671CB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9861550" y="25279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5878512</xdr:colOff>
      <xdr:row>64</xdr:row>
      <xdr:rowOff>1230745</xdr:rowOff>
    </xdr:to>
    <xdr:pic>
      <xdr:nvPicPr>
        <xdr:cNvPr id="323" name="ded71f6d-fd68-4be2-8ba6-c813662c9e13">
          <a:extLst>
            <a:ext uri="{FF2B5EF4-FFF2-40B4-BE49-F238E27FC236}">
              <a16:creationId xmlns:a16="http://schemas.microsoft.com/office/drawing/2014/main" id="{1499EB7A-6718-4DFA-85CE-757F2F1C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9861550" y="78206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162</xdr:row>
      <xdr:rowOff>0</xdr:rowOff>
    </xdr:from>
    <xdr:to>
      <xdr:col>10</xdr:col>
      <xdr:colOff>5878512</xdr:colOff>
      <xdr:row>162</xdr:row>
      <xdr:rowOff>1230745</xdr:rowOff>
    </xdr:to>
    <xdr:pic>
      <xdr:nvPicPr>
        <xdr:cNvPr id="324" name="0ef15618-4b6c-4332-9084-6ed5e7cef5e7">
          <a:extLst>
            <a:ext uri="{FF2B5EF4-FFF2-40B4-BE49-F238E27FC236}">
              <a16:creationId xmlns:a16="http://schemas.microsoft.com/office/drawing/2014/main" id="{A24C6295-20CC-4385-9D9F-FC520CE8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9861550" y="19955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171</xdr:row>
      <xdr:rowOff>0</xdr:rowOff>
    </xdr:from>
    <xdr:to>
      <xdr:col>10</xdr:col>
      <xdr:colOff>5878512</xdr:colOff>
      <xdr:row>171</xdr:row>
      <xdr:rowOff>1230745</xdr:rowOff>
    </xdr:to>
    <xdr:pic>
      <xdr:nvPicPr>
        <xdr:cNvPr id="326" name="d74952fa-a84c-41aa-a860-c5e1ece62152">
          <a:extLst>
            <a:ext uri="{FF2B5EF4-FFF2-40B4-BE49-F238E27FC236}">
              <a16:creationId xmlns:a16="http://schemas.microsoft.com/office/drawing/2014/main" id="{51CFEAA3-2231-4913-982C-F87DCFF8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9861550" y="210699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5878512</xdr:colOff>
      <xdr:row>73</xdr:row>
      <xdr:rowOff>1230745</xdr:rowOff>
    </xdr:to>
    <xdr:pic>
      <xdr:nvPicPr>
        <xdr:cNvPr id="327" name="63d6f157-6b9e-4bdc-acb1-0bded3b2e662">
          <a:extLst>
            <a:ext uri="{FF2B5EF4-FFF2-40B4-BE49-F238E27FC236}">
              <a16:creationId xmlns:a16="http://schemas.microsoft.com/office/drawing/2014/main" id="{643CE185-A050-4FB3-8153-F4408009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9861550" y="89350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82</xdr:row>
      <xdr:rowOff>0</xdr:rowOff>
    </xdr:from>
    <xdr:to>
      <xdr:col>10</xdr:col>
      <xdr:colOff>5878512</xdr:colOff>
      <xdr:row>82</xdr:row>
      <xdr:rowOff>1230745</xdr:rowOff>
    </xdr:to>
    <xdr:pic>
      <xdr:nvPicPr>
        <xdr:cNvPr id="331" name="a4adc12e-a038-4126-a96a-335e903ec392">
          <a:extLst>
            <a:ext uri="{FF2B5EF4-FFF2-40B4-BE49-F238E27FC236}">
              <a16:creationId xmlns:a16="http://schemas.microsoft.com/office/drawing/2014/main" id="{56C990F0-8187-4FA0-ABFE-E19381C77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9861550" y="10049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207</xdr:row>
      <xdr:rowOff>0</xdr:rowOff>
    </xdr:from>
    <xdr:to>
      <xdr:col>10</xdr:col>
      <xdr:colOff>5878512</xdr:colOff>
      <xdr:row>207</xdr:row>
      <xdr:rowOff>1230745</xdr:rowOff>
    </xdr:to>
    <xdr:pic>
      <xdr:nvPicPr>
        <xdr:cNvPr id="334" name="b391a0fb-ce85-41cf-94d9-297addf1c5ab">
          <a:extLst>
            <a:ext uri="{FF2B5EF4-FFF2-40B4-BE49-F238E27FC236}">
              <a16:creationId xmlns:a16="http://schemas.microsoft.com/office/drawing/2014/main" id="{FBA636A3-307B-4C80-AAA6-42398FAF7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9861550" y="25527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199</xdr:row>
      <xdr:rowOff>0</xdr:rowOff>
    </xdr:from>
    <xdr:to>
      <xdr:col>10</xdr:col>
      <xdr:colOff>5878512</xdr:colOff>
      <xdr:row>199</xdr:row>
      <xdr:rowOff>1230746</xdr:rowOff>
    </xdr:to>
    <xdr:pic>
      <xdr:nvPicPr>
        <xdr:cNvPr id="338" name="ca9b6c97-51a7-4af4-b4fe-d09a52baf408">
          <a:extLst>
            <a:ext uri="{FF2B5EF4-FFF2-40B4-BE49-F238E27FC236}">
              <a16:creationId xmlns:a16="http://schemas.microsoft.com/office/drawing/2014/main" id="{E96D7F63-1460-4DD8-B7D7-AF3833354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9861550" y="245370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242</xdr:row>
      <xdr:rowOff>0</xdr:rowOff>
    </xdr:from>
    <xdr:to>
      <xdr:col>10</xdr:col>
      <xdr:colOff>5878512</xdr:colOff>
      <xdr:row>242</xdr:row>
      <xdr:rowOff>1230746</xdr:rowOff>
    </xdr:to>
    <xdr:pic>
      <xdr:nvPicPr>
        <xdr:cNvPr id="339" name="0c29d5c7-3f69-4f37-bd3b-05b47fa17875">
          <a:extLst>
            <a:ext uri="{FF2B5EF4-FFF2-40B4-BE49-F238E27FC236}">
              <a16:creationId xmlns:a16="http://schemas.microsoft.com/office/drawing/2014/main" id="{CCF34DE4-06A9-4028-BEE7-ABF4EF39F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9861550" y="29861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5878512</xdr:colOff>
      <xdr:row>95</xdr:row>
      <xdr:rowOff>1230745</xdr:rowOff>
    </xdr:to>
    <xdr:pic>
      <xdr:nvPicPr>
        <xdr:cNvPr id="340" name="f85c0f2f-f520-4585-8921-a807f133910c">
          <a:extLst>
            <a:ext uri="{FF2B5EF4-FFF2-40B4-BE49-F238E27FC236}">
              <a16:creationId xmlns:a16="http://schemas.microsoft.com/office/drawing/2014/main" id="{5151404C-F02C-474F-A979-A78335FC7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9861550" y="116592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165</xdr:row>
      <xdr:rowOff>0</xdr:rowOff>
    </xdr:from>
    <xdr:to>
      <xdr:col>10</xdr:col>
      <xdr:colOff>5878512</xdr:colOff>
      <xdr:row>165</xdr:row>
      <xdr:rowOff>1230746</xdr:rowOff>
    </xdr:to>
    <xdr:pic>
      <xdr:nvPicPr>
        <xdr:cNvPr id="342" name="5b3486fc-f18e-40e4-a09c-3bfc2d278721">
          <a:extLst>
            <a:ext uri="{FF2B5EF4-FFF2-40B4-BE49-F238E27FC236}">
              <a16:creationId xmlns:a16="http://schemas.microsoft.com/office/drawing/2014/main" id="{A41D14D6-56C9-4042-AA0B-BB11F13C8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9861550" y="203269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5878512</xdr:colOff>
      <xdr:row>7</xdr:row>
      <xdr:rowOff>1230745</xdr:rowOff>
    </xdr:to>
    <xdr:pic>
      <xdr:nvPicPr>
        <xdr:cNvPr id="343" name="307c9589-ce83-4537-95cc-4a7e0bad2d06">
          <a:extLst>
            <a:ext uri="{FF2B5EF4-FFF2-40B4-BE49-F238E27FC236}">
              <a16:creationId xmlns:a16="http://schemas.microsoft.com/office/drawing/2014/main" id="{3DC6A1A8-8080-4F8D-A044-F92A8A0E8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9861550" y="762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104</xdr:row>
      <xdr:rowOff>0</xdr:rowOff>
    </xdr:from>
    <xdr:to>
      <xdr:col>10</xdr:col>
      <xdr:colOff>5878512</xdr:colOff>
      <xdr:row>104</xdr:row>
      <xdr:rowOff>1230745</xdr:rowOff>
    </xdr:to>
    <xdr:pic>
      <xdr:nvPicPr>
        <xdr:cNvPr id="344" name="62404819-f141-433a-b6db-350a093b7245">
          <a:extLst>
            <a:ext uri="{FF2B5EF4-FFF2-40B4-BE49-F238E27FC236}">
              <a16:creationId xmlns:a16="http://schemas.microsoft.com/office/drawing/2014/main" id="{F3A997E2-CA35-4919-86B3-9881BA33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9861550" y="127736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5878512</xdr:colOff>
      <xdr:row>16</xdr:row>
      <xdr:rowOff>1230745</xdr:rowOff>
    </xdr:to>
    <xdr:pic>
      <xdr:nvPicPr>
        <xdr:cNvPr id="347" name="587863ba-3e1c-469d-8217-769942755735">
          <a:extLst>
            <a:ext uri="{FF2B5EF4-FFF2-40B4-BE49-F238E27FC236}">
              <a16:creationId xmlns:a16="http://schemas.microsoft.com/office/drawing/2014/main" id="{261F007A-A8D1-4065-A71E-8EE9EA6C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9861550" y="18770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112</xdr:row>
      <xdr:rowOff>0</xdr:rowOff>
    </xdr:from>
    <xdr:to>
      <xdr:col>10</xdr:col>
      <xdr:colOff>5878512</xdr:colOff>
      <xdr:row>112</xdr:row>
      <xdr:rowOff>1230746</xdr:rowOff>
    </xdr:to>
    <xdr:pic>
      <xdr:nvPicPr>
        <xdr:cNvPr id="348" name="2a2dd6f8-dea2-415b-83be-a1352b92d465">
          <a:extLst>
            <a:ext uri="{FF2B5EF4-FFF2-40B4-BE49-F238E27FC236}">
              <a16:creationId xmlns:a16="http://schemas.microsoft.com/office/drawing/2014/main" id="{707E0E95-79A8-4494-83B1-161AC910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9861550" y="137642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201</xdr:row>
      <xdr:rowOff>0</xdr:rowOff>
    </xdr:from>
    <xdr:to>
      <xdr:col>10</xdr:col>
      <xdr:colOff>5878512</xdr:colOff>
      <xdr:row>201</xdr:row>
      <xdr:rowOff>1230746</xdr:rowOff>
    </xdr:to>
    <xdr:pic>
      <xdr:nvPicPr>
        <xdr:cNvPr id="350" name="890df09f-83dc-4280-9056-9f2175391a2a">
          <a:extLst>
            <a:ext uri="{FF2B5EF4-FFF2-40B4-BE49-F238E27FC236}">
              <a16:creationId xmlns:a16="http://schemas.microsoft.com/office/drawing/2014/main" id="{46E1C59B-F530-48B2-A5BA-E017AD06C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9861550" y="247846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5878512</xdr:colOff>
      <xdr:row>24</xdr:row>
      <xdr:rowOff>1230746</xdr:rowOff>
    </xdr:to>
    <xdr:pic>
      <xdr:nvPicPr>
        <xdr:cNvPr id="351" name="2ec12015-0d45-4189-9858-8b6238b49331">
          <a:extLst>
            <a:ext uri="{FF2B5EF4-FFF2-40B4-BE49-F238E27FC236}">
              <a16:creationId xmlns:a16="http://schemas.microsoft.com/office/drawing/2014/main" id="{8A2AD28F-B04F-43BD-833C-91B45A437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9861550" y="28676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</xdr:row>
      <xdr:rowOff>0</xdr:rowOff>
    </xdr:from>
    <xdr:to>
      <xdr:col>10</xdr:col>
      <xdr:colOff>5878512</xdr:colOff>
      <xdr:row>122</xdr:row>
      <xdr:rowOff>1230746</xdr:rowOff>
    </xdr:to>
    <xdr:pic>
      <xdr:nvPicPr>
        <xdr:cNvPr id="352" name="eaa192b4-5f98-4627-b8b3-0a8c2a54e50f">
          <a:extLst>
            <a:ext uri="{FF2B5EF4-FFF2-40B4-BE49-F238E27FC236}">
              <a16:creationId xmlns:a16="http://schemas.microsoft.com/office/drawing/2014/main" id="{B290ECFB-E665-448F-AD1D-2B2D0ECF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9861550" y="15002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5878512</xdr:colOff>
      <xdr:row>167</xdr:row>
      <xdr:rowOff>1230746</xdr:rowOff>
    </xdr:to>
    <xdr:pic>
      <xdr:nvPicPr>
        <xdr:cNvPr id="354" name="17d1af31-3639-43ac-a20a-c59240ed84dd">
          <a:extLst>
            <a:ext uri="{FF2B5EF4-FFF2-40B4-BE49-F238E27FC236}">
              <a16:creationId xmlns:a16="http://schemas.microsoft.com/office/drawing/2014/main" id="{091F3113-CA6B-4C52-818A-373BE910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9861550" y="205746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5878512</xdr:colOff>
      <xdr:row>33</xdr:row>
      <xdr:rowOff>1230746</xdr:rowOff>
    </xdr:to>
    <xdr:pic>
      <xdr:nvPicPr>
        <xdr:cNvPr id="355" name="1a25f486-97d6-43d1-99fd-e4ec0b1b0efa">
          <a:extLst>
            <a:ext uri="{FF2B5EF4-FFF2-40B4-BE49-F238E27FC236}">
              <a16:creationId xmlns:a16="http://schemas.microsoft.com/office/drawing/2014/main" id="{35FB8334-5282-4882-A513-8DBBABEAC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9861550" y="39820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131</xdr:row>
      <xdr:rowOff>0</xdr:rowOff>
    </xdr:from>
    <xdr:to>
      <xdr:col>10</xdr:col>
      <xdr:colOff>5878512</xdr:colOff>
      <xdr:row>131</xdr:row>
      <xdr:rowOff>1230746</xdr:rowOff>
    </xdr:to>
    <xdr:pic>
      <xdr:nvPicPr>
        <xdr:cNvPr id="356" name="5bd6c9f4-2697-43ab-af2c-4b9f98c39ec4">
          <a:extLst>
            <a:ext uri="{FF2B5EF4-FFF2-40B4-BE49-F238E27FC236}">
              <a16:creationId xmlns:a16="http://schemas.microsoft.com/office/drawing/2014/main" id="{370CC467-AD7E-49B8-98BD-E3925DBE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9861550" y="161169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5878512</xdr:colOff>
      <xdr:row>42</xdr:row>
      <xdr:rowOff>1230745</xdr:rowOff>
    </xdr:to>
    <xdr:pic>
      <xdr:nvPicPr>
        <xdr:cNvPr id="359" name="8efd76b3-20c2-4182-a7ad-2af101906752">
          <a:extLst>
            <a:ext uri="{FF2B5EF4-FFF2-40B4-BE49-F238E27FC236}">
              <a16:creationId xmlns:a16="http://schemas.microsoft.com/office/drawing/2014/main" id="{1D0D20FE-FBBA-4776-95D1-EED8FBEE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9861550" y="50965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140</xdr:row>
      <xdr:rowOff>0</xdr:rowOff>
    </xdr:from>
    <xdr:to>
      <xdr:col>10</xdr:col>
      <xdr:colOff>5878512</xdr:colOff>
      <xdr:row>140</xdr:row>
      <xdr:rowOff>1230745</xdr:rowOff>
    </xdr:to>
    <xdr:pic>
      <xdr:nvPicPr>
        <xdr:cNvPr id="360" name="74c0187f-e430-4969-8033-8b294402fdea">
          <a:extLst>
            <a:ext uri="{FF2B5EF4-FFF2-40B4-BE49-F238E27FC236}">
              <a16:creationId xmlns:a16="http://schemas.microsoft.com/office/drawing/2014/main" id="{7BA53F03-35AA-4560-B811-7A9B097F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9861550" y="172313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10</xdr:col>
      <xdr:colOff>5878512</xdr:colOff>
      <xdr:row>204</xdr:row>
      <xdr:rowOff>1230745</xdr:rowOff>
    </xdr:to>
    <xdr:pic>
      <xdr:nvPicPr>
        <xdr:cNvPr id="362" name="b4d57799-403b-47f0-aa58-d4322d35e9e4">
          <a:extLst>
            <a:ext uri="{FF2B5EF4-FFF2-40B4-BE49-F238E27FC236}">
              <a16:creationId xmlns:a16="http://schemas.microsoft.com/office/drawing/2014/main" id="{167F4944-8F1D-4609-B470-7980AEF6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9861550" y="251561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5878512</xdr:colOff>
      <xdr:row>51</xdr:row>
      <xdr:rowOff>1230745</xdr:rowOff>
    </xdr:to>
    <xdr:pic>
      <xdr:nvPicPr>
        <xdr:cNvPr id="363" name="584d62bf-63c9-4cac-ac61-4499952e3c7d">
          <a:extLst>
            <a:ext uri="{FF2B5EF4-FFF2-40B4-BE49-F238E27FC236}">
              <a16:creationId xmlns:a16="http://schemas.microsoft.com/office/drawing/2014/main" id="{26C58DB9-3B7B-499D-B23D-04F22CE9B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9861550" y="621093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149</xdr:row>
      <xdr:rowOff>0</xdr:rowOff>
    </xdr:from>
    <xdr:to>
      <xdr:col>10</xdr:col>
      <xdr:colOff>5878512</xdr:colOff>
      <xdr:row>149</xdr:row>
      <xdr:rowOff>1230745</xdr:rowOff>
    </xdr:to>
    <xdr:pic>
      <xdr:nvPicPr>
        <xdr:cNvPr id="364" name="d9d139bf-0ebb-4797-890b-2d1992531539">
          <a:extLst>
            <a:ext uri="{FF2B5EF4-FFF2-40B4-BE49-F238E27FC236}">
              <a16:creationId xmlns:a16="http://schemas.microsoft.com/office/drawing/2014/main" id="{E9A888A9-4796-47B7-989E-99126DEC4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9861550" y="183457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169</xdr:row>
      <xdr:rowOff>0</xdr:rowOff>
    </xdr:from>
    <xdr:to>
      <xdr:col>10</xdr:col>
      <xdr:colOff>5878512</xdr:colOff>
      <xdr:row>169</xdr:row>
      <xdr:rowOff>1230745</xdr:rowOff>
    </xdr:to>
    <xdr:pic>
      <xdr:nvPicPr>
        <xdr:cNvPr id="366" name="88333ab6-2c7b-4901-a2a6-ac92ef97f22e">
          <a:extLst>
            <a:ext uri="{FF2B5EF4-FFF2-40B4-BE49-F238E27FC236}">
              <a16:creationId xmlns:a16="http://schemas.microsoft.com/office/drawing/2014/main" id="{A83E2832-7474-4FE5-B46F-AD3F972E4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9861550" y="208222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5878512</xdr:colOff>
      <xdr:row>60</xdr:row>
      <xdr:rowOff>1230745</xdr:rowOff>
    </xdr:to>
    <xdr:pic>
      <xdr:nvPicPr>
        <xdr:cNvPr id="367" name="91e04d1b-5395-4544-b6e3-7fa65c7254c3">
          <a:extLst>
            <a:ext uri="{FF2B5EF4-FFF2-40B4-BE49-F238E27FC236}">
              <a16:creationId xmlns:a16="http://schemas.microsoft.com/office/drawing/2014/main" id="{E11A5BFC-11EF-4AF7-A2B4-4136DE33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9861550" y="73253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157</xdr:row>
      <xdr:rowOff>0</xdr:rowOff>
    </xdr:from>
    <xdr:to>
      <xdr:col>10</xdr:col>
      <xdr:colOff>5878512</xdr:colOff>
      <xdr:row>157</xdr:row>
      <xdr:rowOff>1230746</xdr:rowOff>
    </xdr:to>
    <xdr:pic>
      <xdr:nvPicPr>
        <xdr:cNvPr id="368" name="095b64ba-284f-4647-b83b-724f4c7139e0">
          <a:extLst>
            <a:ext uri="{FF2B5EF4-FFF2-40B4-BE49-F238E27FC236}">
              <a16:creationId xmlns:a16="http://schemas.microsoft.com/office/drawing/2014/main" id="{415DFFA2-4512-428A-BE2F-B9E0118A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9861550" y="193363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5878512</xdr:colOff>
      <xdr:row>68</xdr:row>
      <xdr:rowOff>1230746</xdr:rowOff>
    </xdr:to>
    <xdr:pic>
      <xdr:nvPicPr>
        <xdr:cNvPr id="371" name="f3c34673-181f-4fa5-986c-9c984af1d916">
          <a:extLst>
            <a:ext uri="{FF2B5EF4-FFF2-40B4-BE49-F238E27FC236}">
              <a16:creationId xmlns:a16="http://schemas.microsoft.com/office/drawing/2014/main" id="{423B98E8-8BF3-432F-80CC-866AB3AB5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9861550" y="83159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251</xdr:row>
      <xdr:rowOff>0</xdr:rowOff>
    </xdr:from>
    <xdr:to>
      <xdr:col>10</xdr:col>
      <xdr:colOff>5878512</xdr:colOff>
      <xdr:row>251</xdr:row>
      <xdr:rowOff>1230745</xdr:rowOff>
    </xdr:to>
    <xdr:pic>
      <xdr:nvPicPr>
        <xdr:cNvPr id="372" name="cb6bb51e-7b7b-4a10-9008-6f6e634c9afe">
          <a:extLst>
            <a:ext uri="{FF2B5EF4-FFF2-40B4-BE49-F238E27FC236}">
              <a16:creationId xmlns:a16="http://schemas.microsoft.com/office/drawing/2014/main" id="{D5E7E98B-7460-4DAD-A2B0-87A699445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9861550" y="317188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206</xdr:row>
      <xdr:rowOff>0</xdr:rowOff>
    </xdr:from>
    <xdr:to>
      <xdr:col>10</xdr:col>
      <xdr:colOff>5878512</xdr:colOff>
      <xdr:row>206</xdr:row>
      <xdr:rowOff>1230745</xdr:rowOff>
    </xdr:to>
    <xdr:pic>
      <xdr:nvPicPr>
        <xdr:cNvPr id="374" name="4de9f256-045e-4a25-a9a1-31fa326b5d45">
          <a:extLst>
            <a:ext uri="{FF2B5EF4-FFF2-40B4-BE49-F238E27FC236}">
              <a16:creationId xmlns:a16="http://schemas.microsoft.com/office/drawing/2014/main" id="{9027E07A-A655-4A94-BD6C-98B27628C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9861550" y="25403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5878512</xdr:colOff>
      <xdr:row>77</xdr:row>
      <xdr:rowOff>1230746</xdr:rowOff>
    </xdr:to>
    <xdr:pic>
      <xdr:nvPicPr>
        <xdr:cNvPr id="375" name="aa618c8c-a8ff-446d-8821-f1e2f7ba2eaa">
          <a:extLst>
            <a:ext uri="{FF2B5EF4-FFF2-40B4-BE49-F238E27FC236}">
              <a16:creationId xmlns:a16="http://schemas.microsoft.com/office/drawing/2014/main" id="{01786C4A-496A-480E-8B0D-A2D3132A5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9861550" y="9430385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172</xdr:row>
      <xdr:rowOff>0</xdr:rowOff>
    </xdr:from>
    <xdr:to>
      <xdr:col>10</xdr:col>
      <xdr:colOff>5878512</xdr:colOff>
      <xdr:row>172</xdr:row>
      <xdr:rowOff>1230745</xdr:rowOff>
    </xdr:to>
    <xdr:pic>
      <xdr:nvPicPr>
        <xdr:cNvPr id="378" name="a53f06c7-82d1-4dcb-bb28-4c0f5a638747">
          <a:extLst>
            <a:ext uri="{FF2B5EF4-FFF2-40B4-BE49-F238E27FC236}">
              <a16:creationId xmlns:a16="http://schemas.microsoft.com/office/drawing/2014/main" id="{C9057B37-C1AD-44C9-AD61-A4353C458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9861550" y="2119376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5878512</xdr:colOff>
      <xdr:row>86</xdr:row>
      <xdr:rowOff>1230745</xdr:rowOff>
    </xdr:to>
    <xdr:pic>
      <xdr:nvPicPr>
        <xdr:cNvPr id="379" name="5598376f-a8fa-41ff-b186-d6da32abdb34">
          <a:extLst>
            <a:ext uri="{FF2B5EF4-FFF2-40B4-BE49-F238E27FC236}">
              <a16:creationId xmlns:a16="http://schemas.microsoft.com/office/drawing/2014/main" id="{66DB1907-5024-4C95-B8C5-EB3B56A07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9861550" y="105448100"/>
          <a:ext cx="333375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248</xdr:row>
      <xdr:rowOff>0</xdr:rowOff>
    </xdr:from>
    <xdr:to>
      <xdr:col>11</xdr:col>
      <xdr:colOff>3060</xdr:colOff>
      <xdr:row>248</xdr:row>
      <xdr:rowOff>1238423</xdr:rowOff>
    </xdr:to>
    <xdr:pic>
      <xdr:nvPicPr>
        <xdr:cNvPr id="386" name="Image 385">
          <a:extLst>
            <a:ext uri="{FF2B5EF4-FFF2-40B4-BE49-F238E27FC236}">
              <a16:creationId xmlns:a16="http://schemas.microsoft.com/office/drawing/2014/main" id="{E48252CA-640D-C5BC-2248-19DC8347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8478500" y="313528364"/>
          <a:ext cx="5896798" cy="12384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template%20dilution/bulk%20parall&#232;le/PPB_template_V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ein Purification Batches"/>
      <sheetName val="hiddenDataValidation"/>
      <sheetName val="CV"/>
    </sheetNames>
    <sheetDataSet>
      <sheetData sheetId="0"/>
      <sheetData sheetId="1">
        <row r="1">
          <cell r="A1" t="str">
            <v>Yes</v>
          </cell>
          <cell r="K1" t="str">
            <v>Absorbance at 280nm</v>
          </cell>
          <cell r="L1" t="str">
            <v>Ambient</v>
          </cell>
          <cell r="M1" t="str">
            <v>Sanofi</v>
          </cell>
          <cell r="N1" t="str">
            <v>Framingham (US)</v>
          </cell>
        </row>
        <row r="2">
          <cell r="K2" t="str">
            <v>BCA Assay</v>
          </cell>
          <cell r="L2" t="str">
            <v>Refrigerator (2-8°C)</v>
          </cell>
          <cell r="M2" t="str">
            <v>Genzyme</v>
          </cell>
          <cell r="N2" t="str">
            <v>240 Albany, Cambridge (US)</v>
          </cell>
        </row>
        <row r="3">
          <cell r="K3" t="str">
            <v>Bradford Protein Assay</v>
          </cell>
          <cell r="L3" t="str">
            <v>Freezer (-20°C)</v>
          </cell>
          <cell r="M3" t="str">
            <v>Evitria</v>
          </cell>
          <cell r="N3" t="str">
            <v>Frankfurt (DE)</v>
          </cell>
        </row>
        <row r="4">
          <cell r="K4" t="str">
            <v>Bradford Ultra</v>
          </cell>
          <cell r="L4" t="str">
            <v>Deep Freezer (-80°C)</v>
          </cell>
          <cell r="M4" t="str">
            <v>Agilent Technologies</v>
          </cell>
          <cell r="N4" t="str">
            <v>Vitry VA1 (FR)</v>
          </cell>
        </row>
        <row r="5">
          <cell r="K5" t="str">
            <v>Lowry Assay</v>
          </cell>
          <cell r="L5" t="str">
            <v>Liquid N2 (-196°C)</v>
          </cell>
          <cell r="M5" t="str">
            <v>American Type Culture Collection (ATCC)</v>
          </cell>
          <cell r="N5" t="str">
            <v>Vitry VA2 (FR)</v>
          </cell>
        </row>
        <row r="6">
          <cell r="K6" t="str">
            <v>Octet</v>
          </cell>
          <cell r="L6" t="str">
            <v>Processed immediately</v>
          </cell>
          <cell r="M6" t="str">
            <v>Bioinvent</v>
          </cell>
          <cell r="N6" t="str">
            <v>Vitry VA3 (FR)</v>
          </cell>
        </row>
        <row r="7">
          <cell r="K7" t="str">
            <v>PorosA</v>
          </cell>
          <cell r="L7" t="str">
            <v>Discarded (not kept)</v>
          </cell>
          <cell r="M7" t="str">
            <v>CAT</v>
          </cell>
          <cell r="N7" t="str">
            <v>Vitry VA4 (FR)</v>
          </cell>
        </row>
        <row r="8">
          <cell r="M8" t="str">
            <v>DNA2.0</v>
          </cell>
          <cell r="N8" t="str">
            <v>Vitry VA5 (FR)</v>
          </cell>
        </row>
        <row r="9">
          <cell r="M9" t="str">
            <v>Dyax</v>
          </cell>
          <cell r="N9" t="str">
            <v>AC Alcobendas</v>
          </cell>
        </row>
        <row r="10">
          <cell r="M10" t="str">
            <v xml:space="preserve">EVOTEC </v>
          </cell>
          <cell r="N10" t="str">
            <v>BU Budapest</v>
          </cell>
        </row>
        <row r="11">
          <cell r="M11" t="str">
            <v>GATC Biotech</v>
          </cell>
          <cell r="N11" t="str">
            <v>BW Bridgewater</v>
          </cell>
        </row>
        <row r="12">
          <cell r="M12" t="str">
            <v>GE Life Sciences</v>
          </cell>
          <cell r="N12" t="str">
            <v>BX Bagneux</v>
          </cell>
        </row>
        <row r="13">
          <cell r="M13" t="str">
            <v>GeneArt</v>
          </cell>
          <cell r="N13" t="str">
            <v>CB Cambridge-Boston</v>
          </cell>
        </row>
        <row r="14">
          <cell r="M14" t="str">
            <v>GTP</v>
          </cell>
          <cell r="N14" t="str">
            <v>CL Chilly-Mazarin</v>
          </cell>
        </row>
        <row r="15">
          <cell r="M15" t="str">
            <v>Invitrogen</v>
          </cell>
          <cell r="N15" t="str">
            <v>CN China</v>
          </cell>
        </row>
        <row r="16">
          <cell r="M16" t="str">
            <v>LakePharma</v>
          </cell>
          <cell r="N16" t="str">
            <v>CR</v>
          </cell>
        </row>
        <row r="17">
          <cell r="M17" t="str">
            <v>Merck Chemicals</v>
          </cell>
          <cell r="N17" t="str">
            <v>EV Evry</v>
          </cell>
        </row>
        <row r="18">
          <cell r="M18" t="str">
            <v>MorphoSys</v>
          </cell>
          <cell r="N18" t="str">
            <v>LA Labège</v>
          </cell>
        </row>
        <row r="19">
          <cell r="M19" t="str">
            <v>New England Biolabs</v>
          </cell>
          <cell r="N19" t="str">
            <v>MI Milan</v>
          </cell>
        </row>
        <row r="20">
          <cell r="M20" t="str">
            <v>PerkinElmer</v>
          </cell>
          <cell r="N20" t="str">
            <v>MP Montpellier</v>
          </cell>
        </row>
        <row r="21">
          <cell r="M21" t="str">
            <v>Promega</v>
          </cell>
          <cell r="N21" t="str">
            <v>PO</v>
          </cell>
        </row>
        <row r="22">
          <cell r="M22" t="str">
            <v>R&amp;D Biotech</v>
          </cell>
          <cell r="N22" t="str">
            <v>RM Rueil-Malmaison</v>
          </cell>
        </row>
        <row r="23">
          <cell r="M23" t="str">
            <v>R&amp;D Systems</v>
          </cell>
          <cell r="N23" t="str">
            <v>ST Strasbourg</v>
          </cell>
        </row>
        <row r="24">
          <cell r="M24" t="str">
            <v>Sigma-Aldrich</v>
          </cell>
          <cell r="N24" t="str">
            <v>TL Toulouse</v>
          </cell>
        </row>
        <row r="25">
          <cell r="N25" t="str">
            <v>TU Tucson</v>
          </cell>
        </row>
        <row r="26">
          <cell r="N26" t="str">
            <v>VA Vitry-Alfortville</v>
          </cell>
        </row>
      </sheetData>
      <sheetData sheetId="2">
        <row r="1">
          <cell r="A1" t="str">
            <v>10mM Histidine, 8% Sucrose, 0.02% PS80, pH6.0</v>
          </cell>
        </row>
        <row r="2">
          <cell r="A2" t="str">
            <v>20nM Acetate, 8% Sucrose, 0.02% PS80, pH5.5</v>
          </cell>
        </row>
        <row r="3">
          <cell r="A3" t="str">
            <v>DPBS</v>
          </cell>
        </row>
        <row r="4">
          <cell r="A4" t="str">
            <v>TBE</v>
          </cell>
        </row>
        <row r="5">
          <cell r="A5" t="str">
            <v>TBS</v>
          </cell>
        </row>
        <row r="6">
          <cell r="A6" t="str">
            <v>20mM Histidine, 135mM NaCl, pH6.0</v>
          </cell>
        </row>
        <row r="7">
          <cell r="A7" t="str">
            <v>Formulation 1</v>
          </cell>
        </row>
        <row r="8">
          <cell r="A8" t="str">
            <v>20mM Histidine, 135mM NaCl, 0.01% Polysorbate-80, 10mM Methionine, pH6.0 (TG-83)</v>
          </cell>
        </row>
        <row r="9">
          <cell r="A9" t="str">
            <v>Formulation 2</v>
          </cell>
        </row>
        <row r="10">
          <cell r="A10" t="str">
            <v>20mM Tris, 250mM NaCl, 12.5% Glycerol, 400mM Imidazole, 5mM MgCl2, 2mM ATP, 2mM DTT, pH7.6</v>
          </cell>
        </row>
        <row r="11">
          <cell r="A11" t="str">
            <v>20mM Tris, 500mM NaCl, 12.5% Glycerol, 5mM Imidazole, 5mM MgCl2, 2mM ATP, 2mM DTT, pH7.6</v>
          </cell>
        </row>
        <row r="12">
          <cell r="A12" t="str">
            <v>20mM Tris, 150mM NaCl, 20% Glycerol, 2mM MgCl2, 0.1% DDM, 2mM ATP, pH 7.4</v>
          </cell>
        </row>
        <row r="13">
          <cell r="A13" t="str">
            <v>Formulation 3</v>
          </cell>
        </row>
        <row r="14">
          <cell r="A14" t="str">
            <v>20mM Tris, 500mM NaCl, 20% Glycerol, 2mM MgCl2, 2% DDM, 2mM ATP, pH 7.4</v>
          </cell>
        </row>
        <row r="15">
          <cell r="A15" t="str">
            <v>20mM Tris, 150mM NaCl, 20% Glycerol, 2mM MgCl2, 0.1% DDM, 2mM ATP, pH 7.4, 750ug/ml 3xFLAG peptide</v>
          </cell>
        </row>
        <row r="16">
          <cell r="A16" t="str">
            <v>50mM Tris, 150mM NaCl, 12.5% Glycerol, 5mM MgCl2, 2mM ATP, 2mM DTT, pH 7.6</v>
          </cell>
        </row>
        <row r="17">
          <cell r="A17" t="str">
            <v>50mM Tris, 150mM NaCl, 20% Glycerol, pH 7.4</v>
          </cell>
        </row>
        <row r="18">
          <cell r="A18" t="str">
            <v>See additional Info</v>
          </cell>
        </row>
        <row r="19">
          <cell r="A19" t="str">
            <v>10 mM Histidine pH 6.0 ; 0.05% PS80</v>
          </cell>
        </row>
        <row r="20">
          <cell r="A20" t="str">
            <v>10 mM Histidine pH 6.0 ; 10% sucrose ; 0.05% PS80</v>
          </cell>
        </row>
        <row r="21">
          <cell r="A21" t="str">
            <v>10 mM histidine pH 6.0, 150 mM NaCl, 0.05 % polysorbate 80</v>
          </cell>
        </row>
        <row r="22">
          <cell r="A22" t="str">
            <v>10 mM L-Histidine pH 6.0</v>
          </cell>
        </row>
        <row r="23">
          <cell r="A23" t="str">
            <v>10 mM L-Histidine pH 6.0 ; 0.05 % Polysorbate 80</v>
          </cell>
        </row>
        <row r="24">
          <cell r="A24" t="str">
            <v>10 mM L-Histidine pH 6.0 ; 10 % Sucrose ; 0.05 % Polysorbate 80</v>
          </cell>
        </row>
        <row r="25">
          <cell r="A25" t="str">
            <v>10 mM L-Histidine pH 6.0 ; 150 mM NaCl ; 0.05% Polysorbate 80</v>
          </cell>
        </row>
        <row r="26">
          <cell r="A26" t="str">
            <v>10 mM L-Histidine pH 6.4 + 0.05% Polysorbate 80</v>
          </cell>
        </row>
        <row r="27">
          <cell r="A27" t="str">
            <v>10 mM sodium acetate pH 5.0</v>
          </cell>
        </row>
        <row r="28">
          <cell r="A28" t="str">
            <v>10 mM Sodium acetate pH 5.5 ; 10% Sucrose ; 0.02% PS80</v>
          </cell>
        </row>
        <row r="29">
          <cell r="A29" t="str">
            <v>10 mM Sodium acetate pH5.0</v>
          </cell>
        </row>
        <row r="30">
          <cell r="A30" t="str">
            <v>10 mM sodium citrate pH 6.0 ; 0.05 % Polysorbate 80</v>
          </cell>
        </row>
        <row r="31">
          <cell r="A31" t="str">
            <v>10 mM Sodium Phosphate pH6.5 ; 0.05% PS80</v>
          </cell>
        </row>
        <row r="32">
          <cell r="A32" t="str">
            <v>100 mM sodium phoshate pH 6</v>
          </cell>
        </row>
        <row r="33">
          <cell r="A33" t="str">
            <v>10mM Histidine pH6.0 ; 150mM NaCl ; 0.05% PS80</v>
          </cell>
        </row>
        <row r="34">
          <cell r="A34" t="str">
            <v>10mM Sodium Citrate pH6.0 ; 0.05% PS80</v>
          </cell>
        </row>
        <row r="35">
          <cell r="A35" t="str">
            <v>20 mM L-Histidine, 120 mM NaCl, 2% trehalose, 0.01% Tween 80, pH 7.0</v>
          </cell>
        </row>
        <row r="36">
          <cell r="A36" t="str">
            <v>20 mM L-Histidine, 120 mM NaCl, 2% Trehalose, 0.01% Tween 80, pH 7.0</v>
          </cell>
        </row>
        <row r="37">
          <cell r="A37" t="str">
            <v>20 mM Na citrate, 50 mM NaCl, pH5.5</v>
          </cell>
        </row>
        <row r="38">
          <cell r="A38" t="str">
            <v>20 mM NaPi, pH 7,5, 10% D2O</v>
          </cell>
        </row>
        <row r="39">
          <cell r="A39" t="str">
            <v>20 mM Potassium Phosphate pH 5.7 ; 150 mM NaCl</v>
          </cell>
        </row>
        <row r="40">
          <cell r="A40" t="str">
            <v>20 mM Potassium phosphate pH 6.5 ; 15 0mM NaCl ; 0.02% Polysorbate 20</v>
          </cell>
        </row>
        <row r="41">
          <cell r="A41" t="str">
            <v>20 mM Potassium Phosphate pH 6.8 ; 150 mM NaCl</v>
          </cell>
        </row>
        <row r="42">
          <cell r="A42" t="str">
            <v>20 mM Potassium Phosphate pH 7.0 ; 150 mM NaCl</v>
          </cell>
        </row>
        <row r="43">
          <cell r="A43" t="str">
            <v>20 mM TRIS + 100 mM NaCl + 2 mM TCEP pH=7.5</v>
          </cell>
        </row>
        <row r="44">
          <cell r="A44" t="str">
            <v>20 mM Tris/HCl pH 7.8</v>
          </cell>
        </row>
        <row r="45">
          <cell r="A45" t="str">
            <v>20 mM Tris/HCl pH 7.8 ; 140 mM NaCl</v>
          </cell>
        </row>
        <row r="46">
          <cell r="A46" t="str">
            <v>20 mM Tris/HCl pH 8.0; 200 mM NaCl</v>
          </cell>
        </row>
        <row r="47">
          <cell r="A47" t="str">
            <v>25 mM Tris/HCl pH 7.5 ; 150 mM NaCl</v>
          </cell>
        </row>
        <row r="48">
          <cell r="A48" t="str">
            <v>50 mM HEPES ; 150 mM NaCl ; pH 7.2</v>
          </cell>
        </row>
        <row r="49">
          <cell r="A49" t="str">
            <v>50 mM potassium phosphate pH 6.5 ; 50 mM NaCl ; 2 mM EDTA</v>
          </cell>
        </row>
        <row r="50">
          <cell r="A50" t="str">
            <v>50 mM Potassium Phosphate pH 6.5, 50 mM NaCl, 2 mM EDTA</v>
          </cell>
        </row>
        <row r="51">
          <cell r="A51" t="str">
            <v>50 mM Potassium Phosphate, 150 mM NaCl, 2 mM TCEP¨pH 7.5</v>
          </cell>
        </row>
        <row r="52">
          <cell r="A52" t="str">
            <v>50 mM Tris/HCl pH 7.5; 150 mM NaCl; 20% glycerol</v>
          </cell>
        </row>
        <row r="53">
          <cell r="A53" t="str">
            <v>KH2PO4/K2HPO4 50 mM pH 6.5, NacL 50 mM, EDTA 2 mM</v>
          </cell>
        </row>
        <row r="54">
          <cell r="A54" t="str">
            <v>MES 50 mM pH 6.0</v>
          </cell>
        </row>
        <row r="55">
          <cell r="A55" t="str">
            <v>No formulation_buffer described in comments</v>
          </cell>
        </row>
        <row r="56">
          <cell r="A56" t="str">
            <v>PBS</v>
          </cell>
        </row>
        <row r="57">
          <cell r="A57" t="str">
            <v>PBS 1x + 2 mM TCEP, pH 7,5</v>
          </cell>
        </row>
        <row r="58">
          <cell r="A58" t="str">
            <v>PBS 2X, Glycérol 10%, CHAPS 0,1%, pH7,3</v>
          </cell>
        </row>
        <row r="59">
          <cell r="A59" t="str">
            <v>PBS 4X + 10% glycérol + 0.1% CHAPS</v>
          </cell>
        </row>
        <row r="60">
          <cell r="A60" t="str">
            <v>PBS 7,3 X, Glycérol 10%, CHAPS 0,05%</v>
          </cell>
        </row>
        <row r="61">
          <cell r="A61" t="str">
            <v>PBS 7,3X + 150 mM imidazole + 10% glycérol + 0.1% CHAPS pH 7.3</v>
          </cell>
        </row>
        <row r="62">
          <cell r="A62" t="str">
            <v>PBS ; 0.01% thimerosal ; 0.1% BSA</v>
          </cell>
        </row>
        <row r="63">
          <cell r="A63" t="str">
            <v>PBS buffer at pH 6.5 with addition of Polysorbate 20 at 0.02%</v>
          </cell>
        </row>
        <row r="64">
          <cell r="A64" t="str">
            <v>PBS Dulbecco's (Gibco 14190-094)</v>
          </cell>
        </row>
        <row r="65">
          <cell r="A65" t="str">
            <v>PBS Dulbecco's (Gibco 14200) +10% Glycerol</v>
          </cell>
        </row>
        <row r="66">
          <cell r="A66" t="str">
            <v>PBS Dulbecco's (Gibco/Invitrogen 14190-094)  + 1M NaCl</v>
          </cell>
        </row>
        <row r="67">
          <cell r="A67" t="str">
            <v>PBS Dulbecco's (Gibco/Invitrogen 14190-094) + 0.05% Polysorbate 80</v>
          </cell>
        </row>
        <row r="68">
          <cell r="A68" t="str">
            <v xml:space="preserve">PBS Dulbecco's 1x (Gibco/Invitrogen 14200-083) </v>
          </cell>
        </row>
        <row r="69">
          <cell r="A69" t="str">
            <v>PBS pH 7.4 + 50 mM Arginine</v>
          </cell>
        </row>
        <row r="70">
          <cell r="A70" t="str">
            <v>PBS, pH 7.4</v>
          </cell>
        </row>
        <row r="71">
          <cell r="A71" t="str">
            <v>PBS1x + TCEP 1mM</v>
          </cell>
        </row>
        <row r="72">
          <cell r="A72" t="str">
            <v>phosphate buffer pH 6.5 ; 0.05 % Polysorbate 80</v>
          </cell>
        </row>
        <row r="73">
          <cell r="A73" t="str">
            <v>to be finalized during purification process</v>
          </cell>
        </row>
        <row r="74">
          <cell r="A74" t="str">
            <v>various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6318-393A-4CA1-82ED-05B4E3102906}">
  <dimension ref="A1:V252"/>
  <sheetViews>
    <sheetView tabSelected="1" topLeftCell="A113" zoomScale="80" zoomScaleNormal="80" workbookViewId="0">
      <selection activeCell="V4" sqref="V4"/>
    </sheetView>
  </sheetViews>
  <sheetFormatPr baseColWidth="10" defaultRowHeight="100" customHeight="1" x14ac:dyDescent="0.2"/>
  <cols>
    <col min="1" max="1" width="10.6640625" bestFit="1" customWidth="1"/>
    <col min="3" max="3" width="7.83203125" bestFit="1" customWidth="1"/>
    <col min="4" max="4" width="21.33203125" bestFit="1" customWidth="1"/>
    <col min="5" max="5" width="10.33203125" bestFit="1" customWidth="1"/>
    <col min="6" max="7" width="8.83203125" bestFit="1" customWidth="1"/>
    <col min="8" max="8" width="10.1640625" bestFit="1" customWidth="1"/>
    <col min="9" max="9" width="12.5" bestFit="1" customWidth="1"/>
    <col min="10" max="10" width="24.33203125" bestFit="1" customWidth="1"/>
    <col min="11" max="11" width="84.5" customWidth="1"/>
    <col min="13" max="13" width="22.6640625" customWidth="1"/>
    <col min="14" max="14" width="29.33203125" customWidth="1"/>
    <col min="16" max="16" width="18.1640625" customWidth="1"/>
  </cols>
  <sheetData>
    <row r="1" spans="1:22" ht="100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280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  <c r="R1" t="s">
        <v>281</v>
      </c>
      <c r="T1" t="s">
        <v>288</v>
      </c>
    </row>
    <row r="2" spans="1:22" ht="100" customHeight="1" x14ac:dyDescent="0.2">
      <c r="A2" s="3" t="s">
        <v>10</v>
      </c>
      <c r="B2" t="s">
        <v>11</v>
      </c>
      <c r="C2" s="4">
        <v>7.530866247114594E-2</v>
      </c>
      <c r="D2" s="4" t="s">
        <v>12</v>
      </c>
      <c r="E2" s="5"/>
      <c r="F2" s="5"/>
      <c r="G2" s="5"/>
      <c r="H2" s="6"/>
      <c r="I2" s="3" t="s">
        <v>13</v>
      </c>
      <c r="J2" s="3" t="s">
        <v>12</v>
      </c>
      <c r="L2" t="s">
        <v>11</v>
      </c>
      <c r="M2">
        <f>(P2+Q2)/N2</f>
        <v>0.1437908496732026</v>
      </c>
      <c r="N2">
        <f>SUM(O2:Q2)</f>
        <v>153</v>
      </c>
      <c r="O2">
        <f>COUNTIFS(B2:B252,"bulk",D2:D252,"NON BINDER")</f>
        <v>131</v>
      </c>
      <c r="P2">
        <f>COUNTIFS(B2:B252,"bulk",D2:D252,"WEAK BINDER")</f>
        <v>15</v>
      </c>
      <c r="Q2">
        <f>COUNTIFS(B2:B252,"bulk",D2:D252,"BINDER")</f>
        <v>7</v>
      </c>
      <c r="R2">
        <f>COUNTIF(B2:B252,"bulk")</f>
        <v>154</v>
      </c>
      <c r="T2">
        <f>P2+Q2</f>
        <v>22</v>
      </c>
      <c r="V2">
        <f>COUNTIFS(B2:B252,"bulk",D2:D252,"NON BINDER",I2:I252,"BAD FIT")</f>
        <v>0</v>
      </c>
    </row>
    <row r="3" spans="1:22" ht="100" customHeight="1" x14ac:dyDescent="0.2">
      <c r="A3" s="3" t="s">
        <v>14</v>
      </c>
      <c r="B3" t="s">
        <v>11</v>
      </c>
      <c r="C3" s="4">
        <v>-1.7059543956316998</v>
      </c>
      <c r="D3" s="4" t="s">
        <v>12</v>
      </c>
      <c r="E3" s="5"/>
      <c r="F3" s="5"/>
      <c r="G3" s="5"/>
      <c r="H3" s="6"/>
      <c r="I3" s="3" t="s">
        <v>13</v>
      </c>
      <c r="J3" s="3" t="s">
        <v>12</v>
      </c>
      <c r="L3" t="s">
        <v>69</v>
      </c>
      <c r="M3">
        <f>(P3+Q3)/N3</f>
        <v>0.8125</v>
      </c>
      <c r="N3">
        <f>SUM(O3:Q3)</f>
        <v>32</v>
      </c>
      <c r="O3">
        <f>COUNTIFS(B3:B253,"SC",D3:D253,"NON BINDER")</f>
        <v>6</v>
      </c>
      <c r="P3">
        <f>COUNTIFS(B3:B253,"SC",D3:D253,"WEAK BINDER")</f>
        <v>12</v>
      </c>
      <c r="Q3">
        <f>COUNTIFS(B3:B253,"SC",D3:D253,"BINDER")</f>
        <v>14</v>
      </c>
      <c r="R3">
        <f>COUNTIF(B2:B252,"SC")</f>
        <v>32</v>
      </c>
      <c r="T3">
        <f>P3+Q3</f>
        <v>26</v>
      </c>
      <c r="V3">
        <f>COUNTIFS(B3:B253,"SC",D3:D253,"NON BINDER",I3:I253,"BAD FIT")</f>
        <v>0</v>
      </c>
    </row>
    <row r="4" spans="1:22" ht="100" customHeight="1" x14ac:dyDescent="0.2">
      <c r="A4" s="3" t="s">
        <v>15</v>
      </c>
      <c r="B4" t="s">
        <v>11</v>
      </c>
      <c r="C4" s="4">
        <v>45.29177997653499</v>
      </c>
      <c r="D4" s="4" t="s">
        <v>16</v>
      </c>
      <c r="E4" s="5">
        <v>89700</v>
      </c>
      <c r="F4" s="5">
        <v>7.94E-4</v>
      </c>
      <c r="G4" s="5">
        <v>8.8599999999999996E-9</v>
      </c>
      <c r="H4" s="6">
        <v>9</v>
      </c>
      <c r="I4" s="3" t="s">
        <v>17</v>
      </c>
      <c r="J4" s="3" t="s">
        <v>18</v>
      </c>
      <c r="L4" t="s">
        <v>20</v>
      </c>
      <c r="M4">
        <f>(P4+Q4)/N4</f>
        <v>0.45</v>
      </c>
      <c r="N4">
        <f>SUM(O4:Q4)</f>
        <v>40</v>
      </c>
      <c r="O4">
        <f>COUNTIFS(B4:B254,"STAR",D4:D254,"NON BINDER")</f>
        <v>22</v>
      </c>
      <c r="P4">
        <f>COUNTIFS(B4:B254,"STAR",D4:D254,"WEAK BINDER")</f>
        <v>9</v>
      </c>
      <c r="Q4">
        <f>COUNTIFS(B4:B254,"STAR",D4:D254,"BINDER")</f>
        <v>9</v>
      </c>
      <c r="R4">
        <f>COUNTIF(B2:B252,"STAR")</f>
        <v>40</v>
      </c>
      <c r="T4">
        <f>P4+Q4</f>
        <v>18</v>
      </c>
      <c r="V4">
        <f>COUNTIFS(B4:B254,"STAR",D4:D254,"NON BINDER",I4:I254,"BAD FIT")</f>
        <v>0</v>
      </c>
    </row>
    <row r="5" spans="1:22" ht="100" customHeight="1" x14ac:dyDescent="0.2">
      <c r="A5" s="3" t="s">
        <v>19</v>
      </c>
      <c r="B5" t="s">
        <v>20</v>
      </c>
      <c r="C5" s="4">
        <v>-4.6281354390058658</v>
      </c>
      <c r="D5" s="4" t="s">
        <v>12</v>
      </c>
      <c r="E5" s="5"/>
      <c r="F5" s="5"/>
      <c r="G5" s="5"/>
      <c r="H5" s="6"/>
      <c r="I5" s="3" t="s">
        <v>13</v>
      </c>
      <c r="J5" s="3" t="s">
        <v>12</v>
      </c>
      <c r="L5" t="s">
        <v>282</v>
      </c>
      <c r="M5">
        <f>(P5+Q5)/N5</f>
        <v>0.2</v>
      </c>
      <c r="N5">
        <f>SUM(O5:Q5)</f>
        <v>20</v>
      </c>
      <c r="O5">
        <f>COUNTIFS(B5:B255,"",D5:D255,"NON BINDER")</f>
        <v>16</v>
      </c>
      <c r="P5">
        <f>COUNTIFS(B5:B255,"",D5:D255,"WEAK BINDER")</f>
        <v>2</v>
      </c>
      <c r="Q5">
        <f>COUNTIFS(B5:B255,"",D5:D255,"BINDER")</f>
        <v>2</v>
      </c>
      <c r="R5">
        <f>COUNTIF(B2:B252,"")</f>
        <v>20</v>
      </c>
      <c r="T5">
        <f>P5+Q5</f>
        <v>4</v>
      </c>
      <c r="V5">
        <f>COUNTIFS(B5:B255,"",D5:D255,"NON BINDER",I5:I255,"BAD FIT")</f>
        <v>0</v>
      </c>
    </row>
    <row r="6" spans="1:22" ht="100" customHeight="1" x14ac:dyDescent="0.2">
      <c r="A6" s="3" t="s">
        <v>21</v>
      </c>
      <c r="B6" t="s">
        <v>20</v>
      </c>
      <c r="C6" s="4">
        <v>-1.0700397641176129</v>
      </c>
      <c r="D6" s="4" t="s">
        <v>12</v>
      </c>
      <c r="E6" s="5"/>
      <c r="F6" s="5"/>
      <c r="G6" s="5"/>
      <c r="H6" s="6"/>
      <c r="I6" s="3" t="s">
        <v>13</v>
      </c>
      <c r="J6" s="3" t="s">
        <v>12</v>
      </c>
      <c r="R6">
        <f>SUM(R2:R5)</f>
        <v>246</v>
      </c>
    </row>
    <row r="7" spans="1:22" ht="100" customHeight="1" x14ac:dyDescent="0.2">
      <c r="A7" s="3" t="s">
        <v>22</v>
      </c>
      <c r="B7" t="s">
        <v>20</v>
      </c>
      <c r="C7" s="4">
        <v>0.51460934118994084</v>
      </c>
      <c r="D7" s="4" t="s">
        <v>12</v>
      </c>
      <c r="E7" s="5"/>
      <c r="F7" s="5"/>
      <c r="G7" s="5"/>
      <c r="H7" s="6"/>
      <c r="I7" s="3" t="s">
        <v>13</v>
      </c>
      <c r="J7" s="3" t="s">
        <v>12</v>
      </c>
    </row>
    <row r="8" spans="1:22" ht="100" customHeight="1" x14ac:dyDescent="0.2">
      <c r="A8" s="3" t="s">
        <v>23</v>
      </c>
      <c r="B8" t="s">
        <v>20</v>
      </c>
      <c r="C8" s="4">
        <v>1.1382207534158983</v>
      </c>
      <c r="D8" s="4" t="s">
        <v>12</v>
      </c>
      <c r="E8" s="5"/>
      <c r="F8" s="5"/>
      <c r="G8" s="5"/>
      <c r="H8" s="6"/>
      <c r="I8" s="3" t="s">
        <v>13</v>
      </c>
      <c r="J8" s="3" t="s">
        <v>12</v>
      </c>
    </row>
    <row r="9" spans="1:22" ht="100" customHeight="1" x14ac:dyDescent="0.2">
      <c r="A9" s="3" t="s">
        <v>24</v>
      </c>
      <c r="B9" t="s">
        <v>20</v>
      </c>
      <c r="C9" s="4">
        <v>-0.70252670041490017</v>
      </c>
      <c r="D9" s="4" t="s">
        <v>12</v>
      </c>
      <c r="E9" s="5"/>
      <c r="F9" s="5"/>
      <c r="G9" s="5"/>
      <c r="H9" s="6"/>
      <c r="I9" s="3" t="s">
        <v>13</v>
      </c>
      <c r="J9" s="3" t="s">
        <v>12</v>
      </c>
    </row>
    <row r="10" spans="1:22" ht="100" customHeight="1" x14ac:dyDescent="0.2">
      <c r="A10" s="3" t="s">
        <v>25</v>
      </c>
      <c r="B10" t="s">
        <v>20</v>
      </c>
      <c r="C10" s="4">
        <v>-2.0867673049987379</v>
      </c>
      <c r="D10" s="4" t="s">
        <v>12</v>
      </c>
      <c r="E10" s="5"/>
      <c r="F10" s="5"/>
      <c r="G10" s="5"/>
      <c r="H10" s="6"/>
      <c r="I10" s="3" t="s">
        <v>13</v>
      </c>
      <c r="J10" s="3" t="s">
        <v>12</v>
      </c>
    </row>
    <row r="11" spans="1:22" ht="100" customHeight="1" x14ac:dyDescent="0.2">
      <c r="A11" s="3" t="s">
        <v>26</v>
      </c>
      <c r="B11" t="s">
        <v>20</v>
      </c>
      <c r="C11" s="4">
        <v>41.606353452621264</v>
      </c>
      <c r="D11" s="4" t="s">
        <v>16</v>
      </c>
      <c r="E11" s="5">
        <v>139000</v>
      </c>
      <c r="F11" s="5">
        <v>9.4300000000000004E-4</v>
      </c>
      <c r="G11" s="5">
        <v>6.8100000000000003E-9</v>
      </c>
      <c r="H11" s="6">
        <v>18.899999999999999</v>
      </c>
      <c r="I11" s="3" t="s">
        <v>17</v>
      </c>
      <c r="J11" s="3" t="s">
        <v>18</v>
      </c>
    </row>
    <row r="12" spans="1:22" ht="100" customHeight="1" x14ac:dyDescent="0.2">
      <c r="A12" s="3" t="s">
        <v>27</v>
      </c>
      <c r="B12" t="s">
        <v>20</v>
      </c>
      <c r="C12" s="4">
        <v>27.462097308516743</v>
      </c>
      <c r="D12" s="4" t="s">
        <v>28</v>
      </c>
      <c r="E12" s="5">
        <v>413000</v>
      </c>
      <c r="F12" s="5">
        <v>7.4299999999999995E-4</v>
      </c>
      <c r="G12" s="5">
        <v>1.8E-9</v>
      </c>
      <c r="H12" s="6">
        <v>19.399999999999999</v>
      </c>
      <c r="I12" s="3" t="s">
        <v>17</v>
      </c>
      <c r="J12" s="3" t="s">
        <v>29</v>
      </c>
    </row>
    <row r="13" spans="1:22" ht="100" customHeight="1" x14ac:dyDescent="0.2">
      <c r="A13" s="3" t="s">
        <v>30</v>
      </c>
      <c r="B13" t="s">
        <v>20</v>
      </c>
      <c r="C13" s="4">
        <v>-3.7082677186246573</v>
      </c>
      <c r="D13" s="4" t="s">
        <v>12</v>
      </c>
      <c r="E13" s="5"/>
      <c r="F13" s="5"/>
      <c r="G13" s="5"/>
      <c r="H13" s="6"/>
      <c r="I13" s="3" t="s">
        <v>13</v>
      </c>
      <c r="J13" s="3" t="s">
        <v>12</v>
      </c>
    </row>
    <row r="14" spans="1:22" ht="100" customHeight="1" x14ac:dyDescent="0.2">
      <c r="A14" s="3" t="s">
        <v>31</v>
      </c>
      <c r="B14" t="s">
        <v>20</v>
      </c>
      <c r="C14" s="4">
        <v>15.778398535605747</v>
      </c>
      <c r="D14" s="4" t="s">
        <v>28</v>
      </c>
      <c r="E14" s="5">
        <v>13400</v>
      </c>
      <c r="F14" s="5">
        <v>1.92E-3</v>
      </c>
      <c r="G14" s="5">
        <v>1.43E-7</v>
      </c>
      <c r="H14" s="6">
        <v>7.7</v>
      </c>
      <c r="I14" s="3" t="s">
        <v>17</v>
      </c>
      <c r="J14" s="3" t="s">
        <v>29</v>
      </c>
    </row>
    <row r="15" spans="1:22" ht="100" customHeight="1" x14ac:dyDescent="0.2">
      <c r="A15" s="3" t="s">
        <v>32</v>
      </c>
      <c r="B15" t="s">
        <v>11</v>
      </c>
      <c r="C15" s="4">
        <v>-0.54569206511210477</v>
      </c>
      <c r="D15" s="4" t="s">
        <v>12</v>
      </c>
      <c r="E15" s="5"/>
      <c r="F15" s="5"/>
      <c r="G15" s="5"/>
      <c r="H15" s="6"/>
      <c r="I15" s="3" t="s">
        <v>13</v>
      </c>
      <c r="J15" s="3" t="s">
        <v>12</v>
      </c>
    </row>
    <row r="16" spans="1:22" ht="100" customHeight="1" x14ac:dyDescent="0.2">
      <c r="A16" s="3" t="s">
        <v>33</v>
      </c>
      <c r="B16" t="s">
        <v>20</v>
      </c>
      <c r="C16" s="4">
        <v>-1.8454889824780434</v>
      </c>
      <c r="D16" s="4" t="s">
        <v>12</v>
      </c>
      <c r="E16" s="5"/>
      <c r="F16" s="5"/>
      <c r="G16" s="5"/>
      <c r="H16" s="6"/>
      <c r="I16" s="3" t="s">
        <v>13</v>
      </c>
      <c r="J16" s="3" t="s">
        <v>12</v>
      </c>
    </row>
    <row r="17" spans="1:10" ht="100" customHeight="1" x14ac:dyDescent="0.2">
      <c r="A17" s="3" t="s">
        <v>34</v>
      </c>
      <c r="B17" t="s">
        <v>20</v>
      </c>
      <c r="C17" s="4">
        <v>-7.1514503542514105E-3</v>
      </c>
      <c r="D17" s="4" t="s">
        <v>12</v>
      </c>
      <c r="E17" s="5"/>
      <c r="F17" s="5"/>
      <c r="G17" s="5"/>
      <c r="H17" s="6"/>
      <c r="I17" s="3" t="s">
        <v>13</v>
      </c>
      <c r="J17" s="3" t="s">
        <v>12</v>
      </c>
    </row>
    <row r="18" spans="1:10" ht="100" customHeight="1" x14ac:dyDescent="0.2">
      <c r="A18" s="3" t="s">
        <v>35</v>
      </c>
      <c r="B18" t="s">
        <v>20</v>
      </c>
      <c r="C18" s="4">
        <v>7.5189303400998098</v>
      </c>
      <c r="D18" s="4" t="s">
        <v>12</v>
      </c>
      <c r="E18" s="5"/>
      <c r="F18" s="5"/>
      <c r="G18" s="5"/>
      <c r="H18" s="6"/>
      <c r="I18" s="3" t="s">
        <v>13</v>
      </c>
      <c r="J18" s="3" t="s">
        <v>12</v>
      </c>
    </row>
    <row r="19" spans="1:10" ht="100" customHeight="1" x14ac:dyDescent="0.2">
      <c r="A19" s="3" t="s">
        <v>36</v>
      </c>
      <c r="B19" t="s">
        <v>20</v>
      </c>
      <c r="C19" s="4">
        <v>26.248081186384915</v>
      </c>
      <c r="D19" s="4" t="s">
        <v>28</v>
      </c>
      <c r="E19" s="5">
        <v>143000</v>
      </c>
      <c r="F19" s="5">
        <v>8.25E-4</v>
      </c>
      <c r="G19" s="5">
        <v>5.7500000000000002E-9</v>
      </c>
      <c r="H19" s="6">
        <v>16.5</v>
      </c>
      <c r="I19" s="3" t="s">
        <v>17</v>
      </c>
      <c r="J19" s="3" t="s">
        <v>29</v>
      </c>
    </row>
    <row r="20" spans="1:10" ht="100" customHeight="1" x14ac:dyDescent="0.2">
      <c r="A20" s="3" t="s">
        <v>37</v>
      </c>
      <c r="B20" t="s">
        <v>20</v>
      </c>
      <c r="C20" s="4">
        <v>-2.0850185343641225</v>
      </c>
      <c r="D20" s="4" t="s">
        <v>12</v>
      </c>
      <c r="E20" s="5"/>
      <c r="F20" s="5"/>
      <c r="G20" s="5"/>
      <c r="H20" s="6"/>
      <c r="I20" s="3" t="s">
        <v>13</v>
      </c>
      <c r="J20" s="3" t="s">
        <v>12</v>
      </c>
    </row>
    <row r="21" spans="1:10" ht="100" customHeight="1" x14ac:dyDescent="0.2">
      <c r="A21" s="3" t="s">
        <v>38</v>
      </c>
      <c r="B21" t="s">
        <v>20</v>
      </c>
      <c r="C21" s="4">
        <v>31.382841743851003</v>
      </c>
      <c r="D21" s="4" t="s">
        <v>16</v>
      </c>
      <c r="E21" s="5">
        <v>43000</v>
      </c>
      <c r="F21" s="5">
        <v>5.7499999999999999E-4</v>
      </c>
      <c r="G21" s="5">
        <v>1.3399999999999999E-8</v>
      </c>
      <c r="H21" s="6">
        <v>5.7</v>
      </c>
      <c r="I21" s="3" t="s">
        <v>17</v>
      </c>
      <c r="J21" s="3" t="s">
        <v>18</v>
      </c>
    </row>
    <row r="22" spans="1:10" ht="100" customHeight="1" x14ac:dyDescent="0.2">
      <c r="A22" s="3" t="s">
        <v>39</v>
      </c>
      <c r="B22" t="s">
        <v>20</v>
      </c>
      <c r="C22" s="4">
        <v>25.085334844402134</v>
      </c>
      <c r="D22" s="4" t="s">
        <v>28</v>
      </c>
      <c r="E22" s="5">
        <v>348000</v>
      </c>
      <c r="F22" s="5">
        <v>1.0000000000000001E-5</v>
      </c>
      <c r="G22" s="5">
        <v>2.8699999999999998E-11</v>
      </c>
      <c r="H22" s="6">
        <v>14.9</v>
      </c>
      <c r="I22" s="3" t="s">
        <v>17</v>
      </c>
      <c r="J22" s="3" t="s">
        <v>29</v>
      </c>
    </row>
    <row r="23" spans="1:10" ht="100" customHeight="1" x14ac:dyDescent="0.2">
      <c r="A23" s="3" t="s">
        <v>40</v>
      </c>
      <c r="B23" t="s">
        <v>20</v>
      </c>
      <c r="C23" s="4">
        <v>31.451471309027418</v>
      </c>
      <c r="D23" s="4" t="s">
        <v>16</v>
      </c>
      <c r="E23" s="5">
        <v>34300</v>
      </c>
      <c r="F23" s="5">
        <v>2.2599999999999999E-3</v>
      </c>
      <c r="G23" s="5">
        <v>6.5900000000000001E-8</v>
      </c>
      <c r="H23" s="6">
        <v>6.2</v>
      </c>
      <c r="I23" s="3" t="s">
        <v>17</v>
      </c>
      <c r="J23" s="3" t="s">
        <v>18</v>
      </c>
    </row>
    <row r="24" spans="1:10" ht="100" customHeight="1" x14ac:dyDescent="0.2">
      <c r="A24" s="3" t="s">
        <v>41</v>
      </c>
      <c r="B24" t="s">
        <v>20</v>
      </c>
      <c r="C24" s="4">
        <v>27.543328496541829</v>
      </c>
      <c r="D24" s="4" t="s">
        <v>28</v>
      </c>
      <c r="E24" s="5">
        <v>24300</v>
      </c>
      <c r="F24" s="5">
        <v>2.1099999999999999E-3</v>
      </c>
      <c r="G24" s="5">
        <v>8.6999999999999998E-8</v>
      </c>
      <c r="H24" s="6">
        <v>8.3000000000000007</v>
      </c>
      <c r="I24" s="3" t="s">
        <v>17</v>
      </c>
      <c r="J24" s="3" t="s">
        <v>29</v>
      </c>
    </row>
    <row r="25" spans="1:10" ht="100" customHeight="1" x14ac:dyDescent="0.2">
      <c r="A25" s="3" t="s">
        <v>42</v>
      </c>
      <c r="B25" t="s">
        <v>20</v>
      </c>
      <c r="C25" s="4">
        <v>19.307701468093107</v>
      </c>
      <c r="D25" s="4" t="s">
        <v>28</v>
      </c>
      <c r="E25" s="5">
        <v>32400</v>
      </c>
      <c r="F25" s="5">
        <v>1.48E-3</v>
      </c>
      <c r="G25" s="5">
        <v>4.5499999999999997E-8</v>
      </c>
      <c r="H25" s="6">
        <v>11.5</v>
      </c>
      <c r="I25" s="3" t="s">
        <v>17</v>
      </c>
      <c r="J25" s="3" t="s">
        <v>29</v>
      </c>
    </row>
    <row r="26" spans="1:10" ht="100" customHeight="1" x14ac:dyDescent="0.2">
      <c r="A26" s="3" t="s">
        <v>43</v>
      </c>
      <c r="B26" t="s">
        <v>11</v>
      </c>
      <c r="C26" s="4">
        <v>-0.18786301295726834</v>
      </c>
      <c r="D26" s="4" t="s">
        <v>12</v>
      </c>
      <c r="E26" s="5"/>
      <c r="F26" s="5"/>
      <c r="G26" s="5"/>
      <c r="H26" s="6"/>
      <c r="I26" s="3" t="s">
        <v>13</v>
      </c>
      <c r="J26" s="3" t="s">
        <v>12</v>
      </c>
    </row>
    <row r="27" spans="1:10" ht="100" customHeight="1" x14ac:dyDescent="0.2">
      <c r="A27" s="3" t="s">
        <v>44</v>
      </c>
      <c r="B27" t="s">
        <v>20</v>
      </c>
      <c r="C27" s="4">
        <v>-1.1552799521185415</v>
      </c>
      <c r="D27" s="4" t="s">
        <v>12</v>
      </c>
      <c r="E27" s="5"/>
      <c r="F27" s="5"/>
      <c r="G27" s="5"/>
      <c r="H27" s="6"/>
      <c r="I27" s="3" t="s">
        <v>13</v>
      </c>
      <c r="J27" s="3" t="s">
        <v>12</v>
      </c>
    </row>
    <row r="28" spans="1:10" ht="100" customHeight="1" x14ac:dyDescent="0.2">
      <c r="A28" s="3" t="s">
        <v>45</v>
      </c>
      <c r="B28" t="s">
        <v>20</v>
      </c>
      <c r="C28" s="4">
        <v>-1.2306602317304089</v>
      </c>
      <c r="D28" s="4" t="s">
        <v>12</v>
      </c>
      <c r="E28" s="5"/>
      <c r="F28" s="5"/>
      <c r="G28" s="5"/>
      <c r="H28" s="6"/>
      <c r="I28" s="3" t="s">
        <v>13</v>
      </c>
      <c r="J28" s="3" t="s">
        <v>12</v>
      </c>
    </row>
    <row r="29" spans="1:10" ht="100" customHeight="1" x14ac:dyDescent="0.2">
      <c r="A29" s="3" t="s">
        <v>46</v>
      </c>
      <c r="B29" t="s">
        <v>20</v>
      </c>
      <c r="C29" s="4">
        <v>0.61888757942727546</v>
      </c>
      <c r="D29" s="4" t="s">
        <v>12</v>
      </c>
      <c r="E29" s="5"/>
      <c r="F29" s="5"/>
      <c r="G29" s="5"/>
      <c r="H29" s="6"/>
      <c r="I29" s="3" t="s">
        <v>13</v>
      </c>
      <c r="J29" s="3" t="s">
        <v>12</v>
      </c>
    </row>
    <row r="30" spans="1:10" ht="100" customHeight="1" x14ac:dyDescent="0.2">
      <c r="A30" s="3" t="s">
        <v>47</v>
      </c>
      <c r="B30" t="s">
        <v>20</v>
      </c>
      <c r="C30" s="4">
        <v>1.5965893142024985</v>
      </c>
      <c r="D30" s="4" t="s">
        <v>12</v>
      </c>
      <c r="E30" s="5"/>
      <c r="F30" s="5"/>
      <c r="G30" s="5"/>
      <c r="H30" s="6"/>
      <c r="I30" s="3" t="s">
        <v>13</v>
      </c>
      <c r="J30" s="3" t="s">
        <v>12</v>
      </c>
    </row>
    <row r="31" spans="1:10" ht="100" customHeight="1" x14ac:dyDescent="0.2">
      <c r="A31" s="3" t="s">
        <v>48</v>
      </c>
      <c r="B31" t="s">
        <v>20</v>
      </c>
      <c r="C31" s="4">
        <v>-0.43361002748532079</v>
      </c>
      <c r="D31" s="4" t="s">
        <v>12</v>
      </c>
      <c r="E31" s="5"/>
      <c r="F31" s="5"/>
      <c r="G31" s="5"/>
      <c r="H31" s="6"/>
      <c r="I31" s="3" t="s">
        <v>13</v>
      </c>
      <c r="J31" s="3" t="s">
        <v>12</v>
      </c>
    </row>
    <row r="32" spans="1:10" ht="100" customHeight="1" x14ac:dyDescent="0.2">
      <c r="A32" s="3" t="s">
        <v>49</v>
      </c>
      <c r="B32" t="s">
        <v>20</v>
      </c>
      <c r="C32" s="4">
        <v>29.856247763013748</v>
      </c>
      <c r="D32" s="4" t="s">
        <v>28</v>
      </c>
      <c r="E32" s="5">
        <v>41600</v>
      </c>
      <c r="F32" s="5">
        <v>6.4199999999999999E-4</v>
      </c>
      <c r="G32" s="5">
        <v>1.5399999999999999E-8</v>
      </c>
      <c r="H32" s="6">
        <v>4.5</v>
      </c>
      <c r="I32" s="3" t="s">
        <v>17</v>
      </c>
      <c r="J32" s="3" t="s">
        <v>29</v>
      </c>
    </row>
    <row r="33" spans="1:10" ht="100" customHeight="1" x14ac:dyDescent="0.2">
      <c r="A33" s="3" t="s">
        <v>50</v>
      </c>
      <c r="B33" t="s">
        <v>20</v>
      </c>
      <c r="C33" s="4">
        <v>26.992434055373078</v>
      </c>
      <c r="D33" s="4" t="s">
        <v>28</v>
      </c>
      <c r="E33" s="5">
        <v>152000</v>
      </c>
      <c r="F33" s="5">
        <v>6.8499999999999995E-4</v>
      </c>
      <c r="G33" s="5">
        <v>4.49E-9</v>
      </c>
      <c r="H33" s="6">
        <v>6</v>
      </c>
      <c r="I33" s="3" t="s">
        <v>17</v>
      </c>
      <c r="J33" s="3" t="s">
        <v>29</v>
      </c>
    </row>
    <row r="34" spans="1:10" ht="100" customHeight="1" x14ac:dyDescent="0.2">
      <c r="A34" s="3" t="s">
        <v>51</v>
      </c>
      <c r="B34" t="s">
        <v>20</v>
      </c>
      <c r="C34" s="4">
        <v>48.929171701794729</v>
      </c>
      <c r="D34" s="4" t="s">
        <v>16</v>
      </c>
      <c r="E34" s="5">
        <v>1210000</v>
      </c>
      <c r="F34" s="5">
        <v>9.1699999999999995E-4</v>
      </c>
      <c r="G34" s="5">
        <v>7.5899999999999996E-10</v>
      </c>
      <c r="H34" s="6">
        <v>19.399999999999999</v>
      </c>
      <c r="I34" s="3" t="s">
        <v>17</v>
      </c>
      <c r="J34" s="3" t="s">
        <v>18</v>
      </c>
    </row>
    <row r="35" spans="1:10" ht="100" customHeight="1" x14ac:dyDescent="0.2">
      <c r="A35" s="3" t="s">
        <v>52</v>
      </c>
      <c r="B35" t="s">
        <v>20</v>
      </c>
      <c r="C35" s="4">
        <v>43.923655159582978</v>
      </c>
      <c r="D35" s="4" t="s">
        <v>16</v>
      </c>
      <c r="E35" s="5">
        <v>1520000</v>
      </c>
      <c r="F35" s="5">
        <v>5.2499999999999997E-4</v>
      </c>
      <c r="G35" s="5">
        <v>3.45E-10</v>
      </c>
      <c r="H35" s="6">
        <v>11</v>
      </c>
      <c r="I35" s="3" t="s">
        <v>17</v>
      </c>
      <c r="J35" s="3" t="s">
        <v>18</v>
      </c>
    </row>
    <row r="36" spans="1:10" ht="100" customHeight="1" x14ac:dyDescent="0.2">
      <c r="A36" s="3" t="s">
        <v>53</v>
      </c>
      <c r="B36" t="s">
        <v>20</v>
      </c>
      <c r="C36" s="4">
        <v>29.548734135578947</v>
      </c>
      <c r="D36" s="4" t="s">
        <v>28</v>
      </c>
      <c r="E36" s="5">
        <v>947000</v>
      </c>
      <c r="F36" s="5">
        <v>3.5500000000000002E-5</v>
      </c>
      <c r="G36" s="5">
        <v>3.75E-11</v>
      </c>
      <c r="H36" s="6">
        <v>7.9</v>
      </c>
      <c r="I36" s="3" t="s">
        <v>17</v>
      </c>
      <c r="J36" s="3" t="s">
        <v>29</v>
      </c>
    </row>
    <row r="37" spans="1:10" ht="100" customHeight="1" x14ac:dyDescent="0.2">
      <c r="A37" s="3" t="s">
        <v>54</v>
      </c>
      <c r="B37" t="s">
        <v>11</v>
      </c>
      <c r="C37" s="4">
        <v>1.5371937898200281</v>
      </c>
      <c r="D37" s="4" t="s">
        <v>12</v>
      </c>
      <c r="E37" s="5"/>
      <c r="F37" s="5"/>
      <c r="G37" s="5"/>
      <c r="H37" s="6"/>
      <c r="I37" s="3" t="s">
        <v>13</v>
      </c>
      <c r="J37" s="3" t="s">
        <v>12</v>
      </c>
    </row>
    <row r="38" spans="1:10" ht="100" customHeight="1" x14ac:dyDescent="0.2">
      <c r="A38" s="3" t="s">
        <v>55</v>
      </c>
      <c r="B38" t="s">
        <v>20</v>
      </c>
      <c r="C38" s="4">
        <v>58.827832121610932</v>
      </c>
      <c r="D38" s="4" t="s">
        <v>16</v>
      </c>
      <c r="E38" s="5">
        <v>1720000</v>
      </c>
      <c r="F38" s="5">
        <v>2.0599999999999999E-4</v>
      </c>
      <c r="G38" s="5">
        <v>1.2E-10</v>
      </c>
      <c r="H38" s="6">
        <v>13.6</v>
      </c>
      <c r="I38" s="3" t="s">
        <v>17</v>
      </c>
      <c r="J38" s="3" t="s">
        <v>18</v>
      </c>
    </row>
    <row r="39" spans="1:10" ht="100" customHeight="1" x14ac:dyDescent="0.2">
      <c r="A39" s="3" t="s">
        <v>56</v>
      </c>
      <c r="B39" t="s">
        <v>20</v>
      </c>
      <c r="C39" s="4">
        <v>47.428776427823991</v>
      </c>
      <c r="D39" s="4" t="s">
        <v>16</v>
      </c>
      <c r="E39" s="5"/>
      <c r="F39" s="5"/>
      <c r="G39" s="5"/>
      <c r="H39" s="6">
        <v>28.6</v>
      </c>
      <c r="I39" s="3" t="s">
        <v>57</v>
      </c>
      <c r="J39" s="3" t="s">
        <v>58</v>
      </c>
    </row>
    <row r="40" spans="1:10" ht="100" customHeight="1" x14ac:dyDescent="0.2">
      <c r="A40" s="3" t="s">
        <v>59</v>
      </c>
      <c r="B40" t="s">
        <v>20</v>
      </c>
      <c r="C40" s="4">
        <v>-2.2664509855531789</v>
      </c>
      <c r="D40" s="4" t="s">
        <v>12</v>
      </c>
      <c r="E40" s="5"/>
      <c r="F40" s="5"/>
      <c r="G40" s="5"/>
      <c r="H40" s="6"/>
      <c r="I40" s="3" t="s">
        <v>13</v>
      </c>
      <c r="J40" s="3" t="s">
        <v>12</v>
      </c>
    </row>
    <row r="41" spans="1:10" ht="100" customHeight="1" x14ac:dyDescent="0.2">
      <c r="A41" s="3" t="s">
        <v>60</v>
      </c>
      <c r="B41" t="s">
        <v>20</v>
      </c>
      <c r="C41" s="4">
        <v>-3.5218110057273622</v>
      </c>
      <c r="D41" s="4" t="s">
        <v>12</v>
      </c>
      <c r="E41" s="5"/>
      <c r="F41" s="5"/>
      <c r="G41" s="5"/>
      <c r="H41" s="6"/>
      <c r="I41" s="3" t="s">
        <v>13</v>
      </c>
      <c r="J41" s="3" t="s">
        <v>12</v>
      </c>
    </row>
    <row r="42" spans="1:10" ht="100" customHeight="1" x14ac:dyDescent="0.2">
      <c r="A42" s="3" t="s">
        <v>61</v>
      </c>
      <c r="B42" t="s">
        <v>20</v>
      </c>
      <c r="C42" s="4">
        <v>-1.7075831905583088</v>
      </c>
      <c r="D42" s="4" t="s">
        <v>12</v>
      </c>
      <c r="E42" s="5"/>
      <c r="F42" s="5"/>
      <c r="G42" s="5"/>
      <c r="H42" s="6"/>
      <c r="I42" s="3" t="s">
        <v>13</v>
      </c>
      <c r="J42" s="3" t="s">
        <v>12</v>
      </c>
    </row>
    <row r="43" spans="1:10" ht="100" customHeight="1" x14ac:dyDescent="0.2">
      <c r="A43" s="3" t="s">
        <v>62</v>
      </c>
      <c r="B43" t="s">
        <v>20</v>
      </c>
      <c r="C43" s="4">
        <v>0.4269305766553162</v>
      </c>
      <c r="D43" s="4" t="s">
        <v>12</v>
      </c>
      <c r="E43" s="5"/>
      <c r="F43" s="5"/>
      <c r="G43" s="5"/>
      <c r="H43" s="6"/>
      <c r="I43" s="3" t="s">
        <v>13</v>
      </c>
      <c r="J43" s="3" t="s">
        <v>12</v>
      </c>
    </row>
    <row r="44" spans="1:10" ht="100" customHeight="1" x14ac:dyDescent="0.2">
      <c r="A44" s="3" t="s">
        <v>63</v>
      </c>
      <c r="B44" t="s">
        <v>20</v>
      </c>
      <c r="C44" s="4">
        <v>-2.5322768517729179</v>
      </c>
      <c r="D44" s="4" t="s">
        <v>12</v>
      </c>
      <c r="E44" s="5"/>
      <c r="F44" s="5"/>
      <c r="G44" s="5"/>
      <c r="H44" s="6"/>
      <c r="I44" s="3" t="s">
        <v>13</v>
      </c>
      <c r="J44" s="3" t="s">
        <v>12</v>
      </c>
    </row>
    <row r="45" spans="1:10" ht="100" customHeight="1" x14ac:dyDescent="0.2">
      <c r="A45" s="3" t="s">
        <v>64</v>
      </c>
      <c r="B45" t="s">
        <v>20</v>
      </c>
      <c r="C45" s="4">
        <v>39.171236640951676</v>
      </c>
      <c r="D45" s="4" t="s">
        <v>16</v>
      </c>
      <c r="E45" s="5">
        <v>293000</v>
      </c>
      <c r="F45" s="5">
        <v>6.6100000000000002E-4</v>
      </c>
      <c r="G45" s="5">
        <v>2.2600000000000001E-9</v>
      </c>
      <c r="H45" s="6">
        <v>22.8</v>
      </c>
      <c r="I45" s="3" t="s">
        <v>17</v>
      </c>
      <c r="J45" s="3" t="s">
        <v>18</v>
      </c>
    </row>
    <row r="46" spans="1:10" ht="100" customHeight="1" x14ac:dyDescent="0.2">
      <c r="A46" s="3" t="s">
        <v>65</v>
      </c>
      <c r="B46" t="s">
        <v>20</v>
      </c>
      <c r="C46" s="4">
        <v>50.356554125899642</v>
      </c>
      <c r="D46" s="4" t="s">
        <v>16</v>
      </c>
      <c r="E46" s="5">
        <v>50100</v>
      </c>
      <c r="F46" s="5">
        <v>1.5899999999999999E-4</v>
      </c>
      <c r="G46" s="5">
        <v>3.1800000000000002E-9</v>
      </c>
      <c r="H46" s="6">
        <v>13.4</v>
      </c>
      <c r="I46" s="3" t="s">
        <v>17</v>
      </c>
      <c r="J46" s="3" t="s">
        <v>18</v>
      </c>
    </row>
    <row r="47" spans="1:10" ht="100" customHeight="1" x14ac:dyDescent="0.2">
      <c r="A47" s="3" t="s">
        <v>66</v>
      </c>
      <c r="B47" t="s">
        <v>20</v>
      </c>
      <c r="C47" s="4">
        <v>-0.70997840301791937</v>
      </c>
      <c r="D47" s="4" t="s">
        <v>12</v>
      </c>
      <c r="E47" s="5"/>
      <c r="F47" s="5"/>
      <c r="G47" s="5"/>
      <c r="H47" s="6"/>
      <c r="I47" s="3" t="s">
        <v>13</v>
      </c>
      <c r="J47" s="3" t="s">
        <v>12</v>
      </c>
    </row>
    <row r="48" spans="1:10" ht="100" customHeight="1" x14ac:dyDescent="0.2">
      <c r="A48" s="3" t="s">
        <v>67</v>
      </c>
      <c r="B48" t="s">
        <v>11</v>
      </c>
      <c r="C48" s="4">
        <v>29.115802245202204</v>
      </c>
      <c r="D48" s="4" t="s">
        <v>28</v>
      </c>
      <c r="E48" s="5">
        <v>673000</v>
      </c>
      <c r="F48" s="5">
        <v>5.7899999999999998E-4</v>
      </c>
      <c r="G48" s="5">
        <v>8.6100000000000003E-10</v>
      </c>
      <c r="H48" s="6">
        <v>17.2</v>
      </c>
      <c r="I48" s="3" t="s">
        <v>17</v>
      </c>
      <c r="J48" s="3" t="s">
        <v>29</v>
      </c>
    </row>
    <row r="49" spans="1:10" ht="100" customHeight="1" x14ac:dyDescent="0.2">
      <c r="A49" s="3" t="s">
        <v>68</v>
      </c>
      <c r="B49" t="s">
        <v>69</v>
      </c>
      <c r="C49" s="4">
        <v>-0.1314003146773246</v>
      </c>
      <c r="D49" s="4" t="s">
        <v>12</v>
      </c>
      <c r="E49" s="5"/>
      <c r="F49" s="5"/>
      <c r="G49" s="5"/>
      <c r="H49" s="6"/>
      <c r="I49" s="3" t="s">
        <v>13</v>
      </c>
      <c r="J49" s="3" t="s">
        <v>12</v>
      </c>
    </row>
    <row r="50" spans="1:10" ht="100" customHeight="1" x14ac:dyDescent="0.2">
      <c r="A50" s="3" t="s">
        <v>70</v>
      </c>
      <c r="B50" t="s">
        <v>69</v>
      </c>
      <c r="C50" s="4">
        <v>-3.4301499074464052</v>
      </c>
      <c r="D50" s="4" t="s">
        <v>12</v>
      </c>
      <c r="E50" s="5"/>
      <c r="F50" s="5"/>
      <c r="G50" s="5"/>
      <c r="H50" s="6"/>
      <c r="I50" s="3" t="s">
        <v>13</v>
      </c>
      <c r="J50" s="3" t="s">
        <v>12</v>
      </c>
    </row>
    <row r="51" spans="1:10" ht="100" customHeight="1" x14ac:dyDescent="0.2">
      <c r="A51" s="3" t="s">
        <v>71</v>
      </c>
      <c r="B51" t="s">
        <v>69</v>
      </c>
      <c r="C51" s="4">
        <v>28.916393558068009</v>
      </c>
      <c r="D51" s="4" t="s">
        <v>28</v>
      </c>
      <c r="E51" s="5">
        <v>921000</v>
      </c>
      <c r="F51" s="5">
        <v>6.8800000000000003E-4</v>
      </c>
      <c r="G51" s="5">
        <v>7.48E-10</v>
      </c>
      <c r="H51" s="6">
        <v>7.9</v>
      </c>
      <c r="I51" s="3" t="s">
        <v>17</v>
      </c>
      <c r="J51" s="3" t="s">
        <v>29</v>
      </c>
    </row>
    <row r="52" spans="1:10" ht="100" customHeight="1" x14ac:dyDescent="0.2">
      <c r="A52" s="3" t="s">
        <v>72</v>
      </c>
      <c r="B52" t="s">
        <v>69</v>
      </c>
      <c r="C52" s="4">
        <v>40.494117435953619</v>
      </c>
      <c r="D52" s="4" t="s">
        <v>16</v>
      </c>
      <c r="E52" s="5"/>
      <c r="F52" s="5"/>
      <c r="G52" s="5"/>
      <c r="H52" s="6">
        <v>23.7</v>
      </c>
      <c r="I52" s="3" t="s">
        <v>57</v>
      </c>
      <c r="J52" s="3" t="s">
        <v>58</v>
      </c>
    </row>
    <row r="53" spans="1:10" ht="100" customHeight="1" x14ac:dyDescent="0.2">
      <c r="A53" s="3" t="s">
        <v>73</v>
      </c>
      <c r="B53" t="s">
        <v>69</v>
      </c>
      <c r="C53" s="4">
        <v>42.319439727767907</v>
      </c>
      <c r="D53" s="4" t="s">
        <v>16</v>
      </c>
      <c r="E53" s="5">
        <v>270000</v>
      </c>
      <c r="F53" s="5">
        <v>4.8999999999999998E-4</v>
      </c>
      <c r="G53" s="5">
        <v>1.8199999999999999E-9</v>
      </c>
      <c r="H53" s="6">
        <v>22.8</v>
      </c>
      <c r="I53" s="3" t="s">
        <v>17</v>
      </c>
      <c r="J53" s="3" t="s">
        <v>18</v>
      </c>
    </row>
    <row r="54" spans="1:10" ht="100" customHeight="1" x14ac:dyDescent="0.2">
      <c r="A54" s="3" t="s">
        <v>74</v>
      </c>
      <c r="B54" t="s">
        <v>69</v>
      </c>
      <c r="C54" s="4">
        <v>37.867219822401744</v>
      </c>
      <c r="D54" s="4" t="s">
        <v>16</v>
      </c>
      <c r="E54" s="5">
        <v>742000</v>
      </c>
      <c r="F54" s="5">
        <v>3.7100000000000002E-4</v>
      </c>
      <c r="G54" s="5">
        <v>5.0000000000000003E-10</v>
      </c>
      <c r="H54" s="6">
        <v>16.8</v>
      </c>
      <c r="I54" s="3" t="s">
        <v>17</v>
      </c>
      <c r="J54" s="3" t="s">
        <v>18</v>
      </c>
    </row>
    <row r="55" spans="1:10" ht="100" customHeight="1" x14ac:dyDescent="0.2">
      <c r="A55" s="3" t="s">
        <v>75</v>
      </c>
      <c r="B55" t="s">
        <v>69</v>
      </c>
      <c r="C55" s="4">
        <v>49.963658840567611</v>
      </c>
      <c r="D55" s="4" t="s">
        <v>16</v>
      </c>
      <c r="E55" s="5">
        <v>1070000</v>
      </c>
      <c r="F55" s="5">
        <v>1.1900000000000001E-4</v>
      </c>
      <c r="G55" s="5">
        <v>1.11E-10</v>
      </c>
      <c r="H55" s="6">
        <v>8.4</v>
      </c>
      <c r="I55" s="3" t="s">
        <v>17</v>
      </c>
      <c r="J55" s="3" t="s">
        <v>18</v>
      </c>
    </row>
    <row r="56" spans="1:10" ht="100" customHeight="1" x14ac:dyDescent="0.2">
      <c r="A56" s="3" t="s">
        <v>76</v>
      </c>
      <c r="B56" t="s">
        <v>69</v>
      </c>
      <c r="C56" s="4">
        <v>36.052118384008786</v>
      </c>
      <c r="D56" s="4" t="s">
        <v>16</v>
      </c>
      <c r="E56" s="5">
        <v>1030000</v>
      </c>
      <c r="F56" s="5">
        <v>6.7299999999999996E-5</v>
      </c>
      <c r="G56" s="5">
        <v>6.5200000000000005E-11</v>
      </c>
      <c r="H56" s="6">
        <v>13.2</v>
      </c>
      <c r="I56" s="3" t="s">
        <v>17</v>
      </c>
      <c r="J56" s="3" t="s">
        <v>18</v>
      </c>
    </row>
    <row r="57" spans="1:10" ht="100" customHeight="1" x14ac:dyDescent="0.2">
      <c r="A57" s="3" t="s">
        <v>77</v>
      </c>
      <c r="B57" t="s">
        <v>69</v>
      </c>
      <c r="C57" s="4">
        <v>32.372124923961657</v>
      </c>
      <c r="D57" s="4" t="s">
        <v>16</v>
      </c>
      <c r="E57" s="5">
        <v>324000</v>
      </c>
      <c r="F57" s="5">
        <v>1.48E-3</v>
      </c>
      <c r="G57" s="5">
        <v>4.5500000000000002E-9</v>
      </c>
      <c r="H57" s="6">
        <v>7.7</v>
      </c>
      <c r="I57" s="3" t="s">
        <v>17</v>
      </c>
      <c r="J57" s="3" t="s">
        <v>18</v>
      </c>
    </row>
    <row r="58" spans="1:10" ht="100" customHeight="1" x14ac:dyDescent="0.2">
      <c r="A58" s="3" t="s">
        <v>78</v>
      </c>
      <c r="B58" t="s">
        <v>69</v>
      </c>
      <c r="C58" s="4">
        <v>22.919181008082155</v>
      </c>
      <c r="D58" s="4" t="s">
        <v>28</v>
      </c>
      <c r="E58" s="5">
        <v>1550000</v>
      </c>
      <c r="F58" s="5">
        <v>1.92E-3</v>
      </c>
      <c r="G58" s="5">
        <v>1.2400000000000001E-9</v>
      </c>
      <c r="H58" s="6">
        <v>8.8000000000000007</v>
      </c>
      <c r="I58" s="3" t="s">
        <v>17</v>
      </c>
      <c r="J58" s="3" t="s">
        <v>29</v>
      </c>
    </row>
    <row r="59" spans="1:10" ht="100" customHeight="1" x14ac:dyDescent="0.2">
      <c r="A59" s="3" t="s">
        <v>79</v>
      </c>
      <c r="B59" t="s">
        <v>11</v>
      </c>
      <c r="C59" s="4">
        <v>-2.4983689404853</v>
      </c>
      <c r="D59" s="4" t="s">
        <v>12</v>
      </c>
      <c r="E59" s="5"/>
      <c r="F59" s="5"/>
      <c r="G59" s="5"/>
      <c r="H59" s="6"/>
      <c r="I59" s="3" t="s">
        <v>13</v>
      </c>
      <c r="J59" s="3" t="s">
        <v>12</v>
      </c>
    </row>
    <row r="60" spans="1:10" ht="100" customHeight="1" x14ac:dyDescent="0.2">
      <c r="A60" s="3" t="s">
        <v>80</v>
      </c>
      <c r="B60" t="s">
        <v>69</v>
      </c>
      <c r="C60" s="4">
        <v>28.984453862799793</v>
      </c>
      <c r="D60" s="4" t="s">
        <v>28</v>
      </c>
      <c r="E60" s="5">
        <v>2670000</v>
      </c>
      <c r="F60" s="5">
        <v>6.5499999999999998E-4</v>
      </c>
      <c r="G60" s="5">
        <v>2.4599999999999998E-10</v>
      </c>
      <c r="H60" s="6">
        <v>9.8000000000000007</v>
      </c>
      <c r="I60" s="3" t="s">
        <v>17</v>
      </c>
      <c r="J60" s="3" t="s">
        <v>29</v>
      </c>
    </row>
    <row r="61" spans="1:10" ht="100" customHeight="1" x14ac:dyDescent="0.2">
      <c r="A61" s="3" t="s">
        <v>81</v>
      </c>
      <c r="B61" t="s">
        <v>69</v>
      </c>
      <c r="C61" s="4">
        <v>37.780478644732888</v>
      </c>
      <c r="D61" s="4" t="s">
        <v>16</v>
      </c>
      <c r="E61" s="5">
        <v>319000</v>
      </c>
      <c r="F61" s="5">
        <v>7.1900000000000002E-4</v>
      </c>
      <c r="G61" s="5">
        <v>2.2499999999999999E-9</v>
      </c>
      <c r="H61" s="6">
        <v>16.5</v>
      </c>
      <c r="I61" s="3" t="s">
        <v>17</v>
      </c>
      <c r="J61" s="3" t="s">
        <v>18</v>
      </c>
    </row>
    <row r="62" spans="1:10" ht="100" customHeight="1" x14ac:dyDescent="0.2">
      <c r="A62" s="3" t="s">
        <v>82</v>
      </c>
      <c r="B62" t="s">
        <v>69</v>
      </c>
      <c r="C62" s="4">
        <v>53.323333922773145</v>
      </c>
      <c r="D62" s="4" t="s">
        <v>16</v>
      </c>
      <c r="E62" s="5">
        <v>653000</v>
      </c>
      <c r="F62" s="5">
        <v>6.7199999999999996E-4</v>
      </c>
      <c r="G62" s="5">
        <v>1.03E-9</v>
      </c>
      <c r="H62" s="6">
        <v>20.9</v>
      </c>
      <c r="I62" s="3" t="s">
        <v>17</v>
      </c>
      <c r="J62" s="3" t="s">
        <v>18</v>
      </c>
    </row>
    <row r="63" spans="1:10" ht="100" customHeight="1" x14ac:dyDescent="0.2">
      <c r="A63" s="3" t="s">
        <v>83</v>
      </c>
      <c r="B63" t="s">
        <v>69</v>
      </c>
      <c r="C63" s="4">
        <v>39.496042713725117</v>
      </c>
      <c r="D63" s="4" t="s">
        <v>16</v>
      </c>
      <c r="E63" s="5">
        <v>112000</v>
      </c>
      <c r="F63" s="5">
        <v>4.7199999999999998E-4</v>
      </c>
      <c r="G63" s="5">
        <v>4.2299999999999997E-9</v>
      </c>
      <c r="H63" s="6">
        <v>9.1</v>
      </c>
      <c r="I63" s="3" t="s">
        <v>17</v>
      </c>
      <c r="J63" s="3" t="s">
        <v>18</v>
      </c>
    </row>
    <row r="64" spans="1:10" ht="100" customHeight="1" x14ac:dyDescent="0.2">
      <c r="A64" s="3" t="s">
        <v>84</v>
      </c>
      <c r="B64" t="s">
        <v>69</v>
      </c>
      <c r="C64" s="4">
        <v>53.812471178968543</v>
      </c>
      <c r="D64" s="4" t="s">
        <v>16</v>
      </c>
      <c r="E64" s="5">
        <v>496000</v>
      </c>
      <c r="F64" s="5">
        <v>6.6799999999999997E-4</v>
      </c>
      <c r="G64" s="5">
        <v>1.3500000000000001E-9</v>
      </c>
      <c r="H64" s="6">
        <v>29.1</v>
      </c>
      <c r="I64" s="3" t="s">
        <v>17</v>
      </c>
      <c r="J64" s="3" t="s">
        <v>18</v>
      </c>
    </row>
    <row r="65" spans="1:10" ht="100" customHeight="1" x14ac:dyDescent="0.2">
      <c r="A65" s="3" t="s">
        <v>85</v>
      </c>
      <c r="B65" t="s">
        <v>69</v>
      </c>
      <c r="C65" s="4">
        <v>25.950919978839025</v>
      </c>
      <c r="D65" s="4" t="s">
        <v>28</v>
      </c>
      <c r="E65" s="5"/>
      <c r="F65" s="5"/>
      <c r="G65" s="5"/>
      <c r="H65" s="6">
        <v>25.3</v>
      </c>
      <c r="I65" s="3" t="s">
        <v>57</v>
      </c>
      <c r="J65" s="3" t="s">
        <v>86</v>
      </c>
    </row>
    <row r="66" spans="1:10" ht="100" customHeight="1" x14ac:dyDescent="0.2">
      <c r="A66" s="3" t="s">
        <v>87</v>
      </c>
      <c r="B66" t="s">
        <v>69</v>
      </c>
      <c r="C66" s="4">
        <v>26.722085103517074</v>
      </c>
      <c r="D66" s="4" t="s">
        <v>28</v>
      </c>
      <c r="E66" s="5">
        <v>334000</v>
      </c>
      <c r="F66" s="5">
        <v>9.7899999999999994E-5</v>
      </c>
      <c r="G66" s="5">
        <v>2.9300000000000002E-10</v>
      </c>
      <c r="H66" s="6">
        <v>5.0999999999999996</v>
      </c>
      <c r="I66" s="3" t="s">
        <v>17</v>
      </c>
      <c r="J66" s="3" t="s">
        <v>29</v>
      </c>
    </row>
    <row r="67" spans="1:10" ht="100" customHeight="1" x14ac:dyDescent="0.2">
      <c r="A67" s="3" t="s">
        <v>88</v>
      </c>
      <c r="B67" t="s">
        <v>69</v>
      </c>
      <c r="C67" s="4">
        <v>23.894360816015723</v>
      </c>
      <c r="D67" s="4" t="s">
        <v>28</v>
      </c>
      <c r="E67" s="5">
        <v>93400</v>
      </c>
      <c r="F67" s="5">
        <v>6.8199999999999999E-4</v>
      </c>
      <c r="G67" s="5">
        <v>7.3E-9</v>
      </c>
      <c r="H67" s="6">
        <v>6.8</v>
      </c>
      <c r="I67" s="3" t="s">
        <v>17</v>
      </c>
      <c r="J67" s="3" t="s">
        <v>29</v>
      </c>
    </row>
    <row r="68" spans="1:10" ht="100" customHeight="1" x14ac:dyDescent="0.2">
      <c r="A68" s="3" t="s">
        <v>89</v>
      </c>
      <c r="B68" t="s">
        <v>69</v>
      </c>
      <c r="C68" s="4">
        <v>23.881247461412162</v>
      </c>
      <c r="D68" s="4" t="s">
        <v>28</v>
      </c>
      <c r="E68" s="5">
        <v>139000</v>
      </c>
      <c r="F68" s="5">
        <v>1.7100000000000001E-4</v>
      </c>
      <c r="G68" s="5">
        <v>1.2300000000000001E-9</v>
      </c>
      <c r="H68" s="6">
        <v>5.0999999999999996</v>
      </c>
      <c r="I68" s="3" t="s">
        <v>17</v>
      </c>
      <c r="J68" s="3" t="s">
        <v>29</v>
      </c>
    </row>
    <row r="69" spans="1:10" ht="100" customHeight="1" x14ac:dyDescent="0.2">
      <c r="A69" s="3" t="s">
        <v>90</v>
      </c>
      <c r="B69" t="s">
        <v>69</v>
      </c>
      <c r="C69" s="4">
        <v>1.4217534094246689</v>
      </c>
      <c r="D69" s="4" t="s">
        <v>12</v>
      </c>
      <c r="E69" s="5"/>
      <c r="F69" s="5"/>
      <c r="G69" s="5"/>
      <c r="H69" s="6"/>
      <c r="I69" s="3" t="s">
        <v>13</v>
      </c>
      <c r="J69" s="3" t="s">
        <v>12</v>
      </c>
    </row>
    <row r="70" spans="1:10" ht="100" customHeight="1" x14ac:dyDescent="0.2">
      <c r="A70" s="3" t="s">
        <v>91</v>
      </c>
      <c r="B70" t="s">
        <v>11</v>
      </c>
      <c r="C70" s="4">
        <v>0.26008674713020286</v>
      </c>
      <c r="D70" s="4" t="s">
        <v>12</v>
      </c>
      <c r="E70" s="5"/>
      <c r="F70" s="5"/>
      <c r="G70" s="5"/>
      <c r="H70" s="6"/>
      <c r="I70" s="3" t="s">
        <v>13</v>
      </c>
      <c r="J70" s="3" t="s">
        <v>12</v>
      </c>
    </row>
    <row r="71" spans="1:10" ht="100" customHeight="1" x14ac:dyDescent="0.2">
      <c r="A71" s="3" t="s">
        <v>92</v>
      </c>
      <c r="B71" t="s">
        <v>69</v>
      </c>
      <c r="C71" s="4">
        <v>33.412646764591379</v>
      </c>
      <c r="D71" s="4" t="s">
        <v>16</v>
      </c>
      <c r="E71" s="5">
        <v>1620000</v>
      </c>
      <c r="F71" s="5">
        <v>1.3500000000000001E-3</v>
      </c>
      <c r="G71" s="5">
        <v>8.3300000000000002E-10</v>
      </c>
      <c r="H71" s="6">
        <v>12.7</v>
      </c>
      <c r="I71" s="3" t="s">
        <v>17</v>
      </c>
      <c r="J71" s="3" t="s">
        <v>18</v>
      </c>
    </row>
    <row r="72" spans="1:10" ht="100" customHeight="1" x14ac:dyDescent="0.2">
      <c r="A72" s="3" t="s">
        <v>93</v>
      </c>
      <c r="B72" t="s">
        <v>69</v>
      </c>
      <c r="C72" s="4">
        <v>33.283634130058481</v>
      </c>
      <c r="D72" s="4" t="s">
        <v>16</v>
      </c>
      <c r="E72" s="5">
        <v>39400</v>
      </c>
      <c r="F72" s="5">
        <v>2.32E-4</v>
      </c>
      <c r="G72" s="5">
        <v>5.8699999999999998E-9</v>
      </c>
      <c r="H72" s="6">
        <v>5.6</v>
      </c>
      <c r="I72" s="3" t="s">
        <v>17</v>
      </c>
      <c r="J72" s="3" t="s">
        <v>18</v>
      </c>
    </row>
    <row r="73" spans="1:10" ht="100" customHeight="1" x14ac:dyDescent="0.2">
      <c r="A73" s="3" t="s">
        <v>94</v>
      </c>
      <c r="B73" t="s">
        <v>69</v>
      </c>
      <c r="C73" s="4">
        <v>58.297193809269245</v>
      </c>
      <c r="D73" s="4" t="s">
        <v>16</v>
      </c>
      <c r="E73" s="5">
        <v>92200</v>
      </c>
      <c r="F73" s="5">
        <v>7.0500000000000001E-4</v>
      </c>
      <c r="G73" s="5">
        <v>7.6399999999999993E-9</v>
      </c>
      <c r="H73" s="6">
        <v>10.8</v>
      </c>
      <c r="I73" s="3" t="s">
        <v>17</v>
      </c>
      <c r="J73" s="3" t="s">
        <v>18</v>
      </c>
    </row>
    <row r="74" spans="1:10" ht="100" customHeight="1" x14ac:dyDescent="0.2">
      <c r="A74" s="3" t="s">
        <v>95</v>
      </c>
      <c r="B74" t="s">
        <v>69</v>
      </c>
      <c r="C74" s="4">
        <v>28.496157559753755</v>
      </c>
      <c r="D74" s="4" t="s">
        <v>28</v>
      </c>
      <c r="E74" s="5">
        <v>189000</v>
      </c>
      <c r="F74" s="5">
        <v>1.74E-3</v>
      </c>
      <c r="G74" s="5">
        <v>9.2099999999999994E-9</v>
      </c>
      <c r="H74" s="6">
        <v>9.6999999999999993</v>
      </c>
      <c r="I74" s="3" t="s">
        <v>17</v>
      </c>
      <c r="J74" s="3" t="s">
        <v>29</v>
      </c>
    </row>
    <row r="75" spans="1:10" ht="100" customHeight="1" x14ac:dyDescent="0.2">
      <c r="A75" s="3" t="s">
        <v>96</v>
      </c>
      <c r="B75" t="s">
        <v>69</v>
      </c>
      <c r="C75" s="4">
        <v>17.785131645501504</v>
      </c>
      <c r="D75" s="4" t="s">
        <v>28</v>
      </c>
      <c r="E75" s="5">
        <v>141000</v>
      </c>
      <c r="F75" s="5">
        <v>6.3299999999999999E-4</v>
      </c>
      <c r="G75" s="5">
        <v>4.4999999999999998E-9</v>
      </c>
      <c r="H75" s="6">
        <v>5.5</v>
      </c>
      <c r="I75" s="3" t="s">
        <v>17</v>
      </c>
      <c r="J75" s="3" t="s">
        <v>29</v>
      </c>
    </row>
    <row r="76" spans="1:10" ht="100" customHeight="1" x14ac:dyDescent="0.2">
      <c r="A76" s="3" t="s">
        <v>97</v>
      </c>
      <c r="B76" t="s">
        <v>69</v>
      </c>
      <c r="C76" s="4">
        <v>28.383963983669165</v>
      </c>
      <c r="D76" s="4" t="s">
        <v>28</v>
      </c>
      <c r="E76" s="5">
        <v>1240000</v>
      </c>
      <c r="F76" s="5">
        <v>1.1999999999999999E-3</v>
      </c>
      <c r="G76" s="5">
        <v>9.6700000000000007E-10</v>
      </c>
      <c r="H76" s="6">
        <v>10.8</v>
      </c>
      <c r="I76" s="3" t="s">
        <v>17</v>
      </c>
      <c r="J76" s="3" t="s">
        <v>29</v>
      </c>
    </row>
    <row r="77" spans="1:10" ht="100" customHeight="1" x14ac:dyDescent="0.2">
      <c r="A77" s="3" t="s">
        <v>98</v>
      </c>
      <c r="B77" t="s">
        <v>69</v>
      </c>
      <c r="C77" s="4">
        <v>3.7234040222175842</v>
      </c>
      <c r="D77" s="4" t="s">
        <v>12</v>
      </c>
      <c r="E77" s="5"/>
      <c r="F77" s="5"/>
      <c r="G77" s="5"/>
      <c r="H77" s="6"/>
      <c r="I77" s="3" t="s">
        <v>13</v>
      </c>
      <c r="J77" s="3" t="s">
        <v>12</v>
      </c>
    </row>
    <row r="78" spans="1:10" ht="100" customHeight="1" x14ac:dyDescent="0.2">
      <c r="A78" s="3" t="s">
        <v>99</v>
      </c>
      <c r="B78" t="s">
        <v>69</v>
      </c>
      <c r="C78" s="4">
        <v>29.604188018826832</v>
      </c>
      <c r="D78" s="4" t="s">
        <v>28</v>
      </c>
      <c r="E78" s="5">
        <v>131000</v>
      </c>
      <c r="F78" s="5">
        <v>1.4200000000000001E-4</v>
      </c>
      <c r="G78" s="5">
        <v>1.08E-9</v>
      </c>
      <c r="H78" s="6">
        <v>11.9</v>
      </c>
      <c r="I78" s="3" t="s">
        <v>17</v>
      </c>
      <c r="J78" s="3" t="s">
        <v>29</v>
      </c>
    </row>
    <row r="79" spans="1:10" ht="100" customHeight="1" x14ac:dyDescent="0.2">
      <c r="A79" s="3" t="s">
        <v>100</v>
      </c>
      <c r="B79" t="s">
        <v>69</v>
      </c>
      <c r="C79" s="4">
        <v>21.367438764760088</v>
      </c>
      <c r="D79" s="4" t="s">
        <v>28</v>
      </c>
      <c r="E79" s="5">
        <v>14600</v>
      </c>
      <c r="F79" s="5">
        <v>1.9300000000000001E-3</v>
      </c>
      <c r="G79" s="5">
        <v>1.3199999999999999E-7</v>
      </c>
      <c r="H79" s="6">
        <v>10.4</v>
      </c>
      <c r="I79" s="3" t="s">
        <v>17</v>
      </c>
      <c r="J79" s="3" t="s">
        <v>29</v>
      </c>
    </row>
    <row r="80" spans="1:10" ht="100" customHeight="1" x14ac:dyDescent="0.2">
      <c r="A80" s="3" t="s">
        <v>101</v>
      </c>
      <c r="B80" t="s">
        <v>69</v>
      </c>
      <c r="C80" s="4">
        <v>-5.2373855715680824</v>
      </c>
      <c r="D80" s="4" t="s">
        <v>12</v>
      </c>
      <c r="E80" s="5"/>
      <c r="F80" s="5"/>
      <c r="G80" s="5"/>
      <c r="H80" s="6"/>
      <c r="I80" s="3" t="s">
        <v>13</v>
      </c>
      <c r="J80" s="3" t="s">
        <v>12</v>
      </c>
    </row>
    <row r="81" spans="1:10" ht="100" customHeight="1" x14ac:dyDescent="0.2">
      <c r="A81" s="3" t="s">
        <v>102</v>
      </c>
      <c r="B81" t="s">
        <v>11</v>
      </c>
      <c r="C81" s="4">
        <v>4.4712389017036527</v>
      </c>
      <c r="D81" s="4" t="s">
        <v>12</v>
      </c>
      <c r="E81" s="5"/>
      <c r="F81" s="5"/>
      <c r="G81" s="5"/>
      <c r="H81" s="6"/>
      <c r="I81" s="3" t="s">
        <v>13</v>
      </c>
      <c r="J81" s="3" t="s">
        <v>12</v>
      </c>
    </row>
    <row r="82" spans="1:10" ht="100" customHeight="1" x14ac:dyDescent="0.2">
      <c r="A82" s="3" t="s">
        <v>103</v>
      </c>
      <c r="B82" t="s">
        <v>69</v>
      </c>
      <c r="C82" s="4">
        <v>3.1717540272026135</v>
      </c>
      <c r="D82" s="4" t="s">
        <v>12</v>
      </c>
      <c r="E82" s="5"/>
      <c r="F82" s="5"/>
      <c r="G82" s="5"/>
      <c r="H82" s="6"/>
      <c r="I82" s="3" t="s">
        <v>13</v>
      </c>
      <c r="J82" s="3" t="s">
        <v>12</v>
      </c>
    </row>
    <row r="83" spans="1:10" ht="100" customHeight="1" x14ac:dyDescent="0.2">
      <c r="A83" s="3" t="s">
        <v>104</v>
      </c>
      <c r="B83" t="s">
        <v>69</v>
      </c>
      <c r="C83" s="4">
        <v>31.496141568297286</v>
      </c>
      <c r="D83" s="4" t="s">
        <v>16</v>
      </c>
      <c r="E83" s="5">
        <v>809000</v>
      </c>
      <c r="F83" s="5">
        <v>9.7800000000000006E-5</v>
      </c>
      <c r="G83" s="5">
        <v>1.21E-10</v>
      </c>
      <c r="H83" s="6">
        <v>4.0999999999999996</v>
      </c>
      <c r="I83" s="3" t="s">
        <v>17</v>
      </c>
      <c r="J83" s="3" t="s">
        <v>18</v>
      </c>
    </row>
    <row r="84" spans="1:10" ht="100" customHeight="1" x14ac:dyDescent="0.2">
      <c r="A84" s="3" t="s">
        <v>105</v>
      </c>
      <c r="B84" t="s">
        <v>11</v>
      </c>
      <c r="C84" s="4">
        <v>16.159051959307487</v>
      </c>
      <c r="D84" s="4" t="s">
        <v>28</v>
      </c>
      <c r="E84" s="5">
        <v>1380000</v>
      </c>
      <c r="F84" s="5">
        <v>9.0200000000000002E-4</v>
      </c>
      <c r="G84" s="5">
        <v>6.5200000000000002E-10</v>
      </c>
      <c r="H84" s="6">
        <v>8.5</v>
      </c>
      <c r="I84" s="3" t="s">
        <v>17</v>
      </c>
      <c r="J84" s="3" t="s">
        <v>29</v>
      </c>
    </row>
    <row r="85" spans="1:10" ht="100" customHeight="1" x14ac:dyDescent="0.2">
      <c r="A85" s="3" t="s">
        <v>106</v>
      </c>
      <c r="B85" t="s">
        <v>11</v>
      </c>
      <c r="C85" s="4">
        <v>-2.4317235675334277</v>
      </c>
      <c r="D85" s="4" t="s">
        <v>12</v>
      </c>
      <c r="E85" s="5"/>
      <c r="F85" s="5"/>
      <c r="G85" s="5"/>
      <c r="H85" s="6"/>
      <c r="I85" s="3" t="s">
        <v>13</v>
      </c>
      <c r="J85" s="3" t="s">
        <v>12</v>
      </c>
    </row>
    <row r="86" spans="1:10" ht="100" customHeight="1" x14ac:dyDescent="0.2">
      <c r="A86" s="3" t="s">
        <v>107</v>
      </c>
      <c r="B86" t="s">
        <v>11</v>
      </c>
      <c r="C86" s="4">
        <v>-7.6193497728005877E-2</v>
      </c>
      <c r="D86" s="4" t="s">
        <v>12</v>
      </c>
      <c r="E86" s="5"/>
      <c r="F86" s="5"/>
      <c r="G86" s="5"/>
      <c r="H86" s="6"/>
      <c r="I86" s="3" t="s">
        <v>13</v>
      </c>
      <c r="J86" s="3" t="s">
        <v>12</v>
      </c>
    </row>
    <row r="87" spans="1:10" ht="100" customHeight="1" x14ac:dyDescent="0.2">
      <c r="A87" s="3" t="s">
        <v>108</v>
      </c>
      <c r="B87" t="s">
        <v>11</v>
      </c>
      <c r="C87" s="4">
        <v>13.016788690167663</v>
      </c>
      <c r="D87" s="4" t="s">
        <v>28</v>
      </c>
      <c r="E87" s="5">
        <v>12400</v>
      </c>
      <c r="F87" s="5">
        <v>3.2299999999999999E-4</v>
      </c>
      <c r="G87" s="5">
        <v>2.6000000000000001E-8</v>
      </c>
      <c r="H87" s="6">
        <v>2.9</v>
      </c>
      <c r="I87" s="3" t="s">
        <v>17</v>
      </c>
      <c r="J87" s="3" t="s">
        <v>29</v>
      </c>
    </row>
    <row r="88" spans="1:10" ht="100" customHeight="1" x14ac:dyDescent="0.2">
      <c r="A88" s="3" t="s">
        <v>109</v>
      </c>
      <c r="B88" t="s">
        <v>11</v>
      </c>
      <c r="C88" s="4">
        <v>0.93693949993194237</v>
      </c>
      <c r="D88" s="4" t="s">
        <v>12</v>
      </c>
      <c r="E88" s="5"/>
      <c r="F88" s="5"/>
      <c r="G88" s="5"/>
      <c r="H88" s="6"/>
      <c r="I88" s="3" t="s">
        <v>13</v>
      </c>
      <c r="J88" s="3" t="s">
        <v>12</v>
      </c>
    </row>
    <row r="89" spans="1:10" ht="100" customHeight="1" x14ac:dyDescent="0.2">
      <c r="A89" s="3" t="s">
        <v>110</v>
      </c>
      <c r="B89" t="s">
        <v>11</v>
      </c>
      <c r="C89" s="4">
        <v>1.2514502990759573</v>
      </c>
      <c r="D89" s="4" t="s">
        <v>12</v>
      </c>
      <c r="E89" s="5"/>
      <c r="F89" s="5"/>
      <c r="G89" s="5"/>
      <c r="H89" s="6"/>
      <c r="I89" s="3" t="s">
        <v>13</v>
      </c>
      <c r="J89" s="3" t="s">
        <v>12</v>
      </c>
    </row>
    <row r="90" spans="1:10" ht="100" customHeight="1" x14ac:dyDescent="0.2">
      <c r="A90" s="3" t="s">
        <v>111</v>
      </c>
      <c r="B90" t="s">
        <v>11</v>
      </c>
      <c r="C90" s="4">
        <v>-0.71048198285257369</v>
      </c>
      <c r="D90" s="4" t="s">
        <v>12</v>
      </c>
      <c r="E90" s="5"/>
      <c r="F90" s="5"/>
      <c r="G90" s="5"/>
      <c r="H90" s="6"/>
      <c r="I90" s="3" t="s">
        <v>13</v>
      </c>
      <c r="J90" s="3" t="s">
        <v>12</v>
      </c>
    </row>
    <row r="91" spans="1:10" ht="100" customHeight="1" x14ac:dyDescent="0.2">
      <c r="A91" s="3" t="s">
        <v>112</v>
      </c>
      <c r="B91" t="s">
        <v>11</v>
      </c>
      <c r="C91" s="4">
        <v>5.9974023034643515</v>
      </c>
      <c r="D91" s="4" t="s">
        <v>12</v>
      </c>
      <c r="E91" s="5"/>
      <c r="F91" s="5"/>
      <c r="G91" s="5"/>
      <c r="H91" s="6"/>
      <c r="I91" s="3" t="s">
        <v>13</v>
      </c>
      <c r="J91" s="3" t="s">
        <v>12</v>
      </c>
    </row>
    <row r="92" spans="1:10" ht="100" customHeight="1" x14ac:dyDescent="0.2">
      <c r="A92" s="3" t="s">
        <v>113</v>
      </c>
      <c r="B92" t="s">
        <v>11</v>
      </c>
      <c r="C92" s="4">
        <v>-0.84716032373358574</v>
      </c>
      <c r="D92" s="4" t="s">
        <v>12</v>
      </c>
      <c r="E92" s="5"/>
      <c r="F92" s="5"/>
      <c r="G92" s="5"/>
      <c r="H92" s="6"/>
      <c r="I92" s="3" t="s">
        <v>13</v>
      </c>
      <c r="J92" s="3" t="s">
        <v>12</v>
      </c>
    </row>
    <row r="93" spans="1:10" ht="100" customHeight="1" x14ac:dyDescent="0.2">
      <c r="A93" s="3" t="s">
        <v>114</v>
      </c>
      <c r="B93" t="s">
        <v>11</v>
      </c>
      <c r="C93" s="4">
        <v>-8.3493832226162485</v>
      </c>
      <c r="D93" s="4" t="s">
        <v>12</v>
      </c>
      <c r="E93" s="5"/>
      <c r="F93" s="5"/>
      <c r="G93" s="5"/>
      <c r="H93" s="6"/>
      <c r="I93" s="3" t="s">
        <v>13</v>
      </c>
      <c r="J93" s="3" t="s">
        <v>12</v>
      </c>
    </row>
    <row r="94" spans="1:10" ht="100" customHeight="1" x14ac:dyDescent="0.2">
      <c r="A94" s="3" t="s">
        <v>115</v>
      </c>
      <c r="B94" t="s">
        <v>11</v>
      </c>
      <c r="C94" s="4">
        <v>-4.5889308824308825</v>
      </c>
      <c r="D94" s="4" t="s">
        <v>12</v>
      </c>
      <c r="E94" s="5"/>
      <c r="F94" s="5"/>
      <c r="G94" s="5"/>
      <c r="H94" s="6"/>
      <c r="I94" s="3" t="s">
        <v>13</v>
      </c>
      <c r="J94" s="3" t="s">
        <v>12</v>
      </c>
    </row>
    <row r="95" spans="1:10" ht="100" customHeight="1" x14ac:dyDescent="0.2">
      <c r="A95" s="3" t="s">
        <v>116</v>
      </c>
      <c r="B95" t="s">
        <v>11</v>
      </c>
      <c r="C95" s="4">
        <v>-13.844037124290958</v>
      </c>
      <c r="D95" s="4" t="s">
        <v>117</v>
      </c>
      <c r="E95" s="5"/>
      <c r="F95" s="5"/>
      <c r="G95" s="5"/>
      <c r="H95" s="6"/>
      <c r="I95" s="3" t="s">
        <v>13</v>
      </c>
      <c r="J95" s="3" t="s">
        <v>117</v>
      </c>
    </row>
    <row r="96" spans="1:10" ht="100" customHeight="1" x14ac:dyDescent="0.2">
      <c r="A96" s="3" t="s">
        <v>118</v>
      </c>
      <c r="B96" t="s">
        <v>11</v>
      </c>
      <c r="C96" s="4">
        <v>2.561037863362579</v>
      </c>
      <c r="D96" s="4" t="s">
        <v>12</v>
      </c>
      <c r="E96" s="5"/>
      <c r="F96" s="5"/>
      <c r="G96" s="5"/>
      <c r="H96" s="6"/>
      <c r="I96" s="3" t="s">
        <v>13</v>
      </c>
      <c r="J96" s="3" t="s">
        <v>12</v>
      </c>
    </row>
    <row r="97" spans="1:10" ht="100" customHeight="1" x14ac:dyDescent="0.2">
      <c r="A97" s="3" t="s">
        <v>119</v>
      </c>
      <c r="B97" t="s">
        <v>11</v>
      </c>
      <c r="C97" s="4">
        <v>0.10612418514104489</v>
      </c>
      <c r="D97" s="4" t="s">
        <v>12</v>
      </c>
      <c r="E97" s="5"/>
      <c r="F97" s="5"/>
      <c r="G97" s="5"/>
      <c r="H97" s="6"/>
      <c r="I97" s="3" t="s">
        <v>13</v>
      </c>
      <c r="J97" s="3" t="s">
        <v>12</v>
      </c>
    </row>
    <row r="98" spans="1:10" ht="100" customHeight="1" x14ac:dyDescent="0.2">
      <c r="A98" s="3" t="s">
        <v>120</v>
      </c>
      <c r="B98" t="s">
        <v>11</v>
      </c>
      <c r="C98" s="4">
        <v>0.66307383471280579</v>
      </c>
      <c r="D98" s="4" t="s">
        <v>12</v>
      </c>
      <c r="E98" s="5"/>
      <c r="F98" s="5"/>
      <c r="G98" s="5"/>
      <c r="H98" s="6"/>
      <c r="I98" s="3" t="s">
        <v>13</v>
      </c>
      <c r="J98" s="3" t="s">
        <v>12</v>
      </c>
    </row>
    <row r="99" spans="1:10" ht="100" customHeight="1" x14ac:dyDescent="0.2">
      <c r="A99" s="3" t="s">
        <v>121</v>
      </c>
      <c r="B99" t="s">
        <v>11</v>
      </c>
      <c r="C99" s="4">
        <v>2.1382571431868702</v>
      </c>
      <c r="D99" s="4" t="s">
        <v>12</v>
      </c>
      <c r="E99" s="5"/>
      <c r="F99" s="5"/>
      <c r="G99" s="5"/>
      <c r="H99" s="6"/>
      <c r="I99" s="3" t="s">
        <v>13</v>
      </c>
      <c r="J99" s="3" t="s">
        <v>12</v>
      </c>
    </row>
    <row r="100" spans="1:10" ht="100" customHeight="1" x14ac:dyDescent="0.2">
      <c r="A100" s="3" t="s">
        <v>122</v>
      </c>
      <c r="B100" t="s">
        <v>11</v>
      </c>
      <c r="C100" s="4">
        <v>1.431653416589052</v>
      </c>
      <c r="D100" s="4" t="s">
        <v>12</v>
      </c>
      <c r="E100" s="5"/>
      <c r="F100" s="5"/>
      <c r="G100" s="5"/>
      <c r="H100" s="6"/>
      <c r="I100" s="3" t="s">
        <v>13</v>
      </c>
      <c r="J100" s="3" t="s">
        <v>12</v>
      </c>
    </row>
    <row r="101" spans="1:10" ht="100" customHeight="1" x14ac:dyDescent="0.2">
      <c r="A101" s="3" t="s">
        <v>123</v>
      </c>
      <c r="B101" t="s">
        <v>11</v>
      </c>
      <c r="C101" s="4">
        <v>-2.4294418912560478</v>
      </c>
      <c r="D101" s="4" t="s">
        <v>12</v>
      </c>
      <c r="E101" s="5"/>
      <c r="F101" s="5"/>
      <c r="G101" s="5"/>
      <c r="H101" s="6"/>
      <c r="I101" s="3" t="s">
        <v>13</v>
      </c>
      <c r="J101" s="3" t="s">
        <v>12</v>
      </c>
    </row>
    <row r="102" spans="1:10" ht="100" customHeight="1" x14ac:dyDescent="0.2">
      <c r="A102" s="3" t="s">
        <v>124</v>
      </c>
      <c r="B102" t="s">
        <v>11</v>
      </c>
      <c r="C102" s="4">
        <v>1.6144796477225527</v>
      </c>
      <c r="D102" s="4" t="s">
        <v>12</v>
      </c>
      <c r="E102" s="5"/>
      <c r="F102" s="5"/>
      <c r="G102" s="5"/>
      <c r="H102" s="6"/>
      <c r="I102" s="3" t="s">
        <v>13</v>
      </c>
      <c r="J102" s="3" t="s">
        <v>12</v>
      </c>
    </row>
    <row r="103" spans="1:10" ht="100" customHeight="1" x14ac:dyDescent="0.2">
      <c r="A103" s="3" t="s">
        <v>125</v>
      </c>
      <c r="B103" t="s">
        <v>11</v>
      </c>
      <c r="C103" s="4">
        <v>20.396765234571703</v>
      </c>
      <c r="D103" s="4" t="s">
        <v>28</v>
      </c>
      <c r="E103" s="5">
        <v>75600</v>
      </c>
      <c r="F103" s="5">
        <v>3.46E-3</v>
      </c>
      <c r="G103" s="5">
        <v>4.58E-8</v>
      </c>
      <c r="H103" s="6">
        <v>10.4</v>
      </c>
      <c r="I103" s="3" t="s">
        <v>17</v>
      </c>
      <c r="J103" s="3" t="s">
        <v>29</v>
      </c>
    </row>
    <row r="104" spans="1:10" ht="100" customHeight="1" x14ac:dyDescent="0.2">
      <c r="A104" s="3" t="s">
        <v>126</v>
      </c>
      <c r="B104" t="s">
        <v>11</v>
      </c>
      <c r="C104" s="4">
        <v>4.1265802776650422E-2</v>
      </c>
      <c r="D104" s="4" t="s">
        <v>12</v>
      </c>
      <c r="E104" s="5"/>
      <c r="F104" s="5"/>
      <c r="G104" s="5"/>
      <c r="H104" s="6"/>
      <c r="I104" s="3" t="s">
        <v>13</v>
      </c>
      <c r="J104" s="3" t="s">
        <v>12</v>
      </c>
    </row>
    <row r="105" spans="1:10" ht="100" customHeight="1" x14ac:dyDescent="0.2">
      <c r="A105" s="3" t="s">
        <v>127</v>
      </c>
      <c r="B105" t="s">
        <v>11</v>
      </c>
      <c r="C105" s="4">
        <v>1.3527210998574493</v>
      </c>
      <c r="D105" s="4" t="s">
        <v>12</v>
      </c>
      <c r="E105" s="5"/>
      <c r="F105" s="5"/>
      <c r="G105" s="5"/>
      <c r="H105" s="6"/>
      <c r="I105" s="3" t="s">
        <v>13</v>
      </c>
      <c r="J105" s="3" t="s">
        <v>12</v>
      </c>
    </row>
    <row r="106" spans="1:10" ht="100" customHeight="1" x14ac:dyDescent="0.2">
      <c r="A106" s="3" t="s">
        <v>128</v>
      </c>
      <c r="B106" t="s">
        <v>11</v>
      </c>
      <c r="C106" s="4">
        <v>0.19465512602868029</v>
      </c>
      <c r="D106" s="4" t="s">
        <v>12</v>
      </c>
      <c r="E106" s="5"/>
      <c r="F106" s="5"/>
      <c r="G106" s="5"/>
      <c r="H106" s="6"/>
      <c r="I106" s="3" t="s">
        <v>13</v>
      </c>
      <c r="J106" s="3" t="s">
        <v>12</v>
      </c>
    </row>
    <row r="107" spans="1:10" ht="100" customHeight="1" x14ac:dyDescent="0.2">
      <c r="A107" s="3" t="s">
        <v>129</v>
      </c>
      <c r="B107" t="s">
        <v>11</v>
      </c>
      <c r="C107" s="4">
        <v>0.10079581995481435</v>
      </c>
      <c r="D107" s="4" t="s">
        <v>12</v>
      </c>
      <c r="E107" s="5"/>
      <c r="F107" s="5"/>
      <c r="G107" s="5"/>
      <c r="H107" s="6"/>
      <c r="I107" s="3" t="s">
        <v>13</v>
      </c>
      <c r="J107" s="3" t="s">
        <v>12</v>
      </c>
    </row>
    <row r="108" spans="1:10" ht="100" customHeight="1" x14ac:dyDescent="0.2">
      <c r="A108" s="3" t="s">
        <v>130</v>
      </c>
      <c r="B108" t="s">
        <v>11</v>
      </c>
      <c r="C108" s="4">
        <v>2.0172524961286529</v>
      </c>
      <c r="D108" s="4" t="s">
        <v>12</v>
      </c>
      <c r="E108" s="5"/>
      <c r="F108" s="5"/>
      <c r="G108" s="5"/>
      <c r="H108" s="6"/>
      <c r="I108" s="3" t="s">
        <v>13</v>
      </c>
      <c r="J108" s="3" t="s">
        <v>12</v>
      </c>
    </row>
    <row r="109" spans="1:10" ht="100" customHeight="1" x14ac:dyDescent="0.2">
      <c r="A109" s="3" t="s">
        <v>131</v>
      </c>
      <c r="B109" t="s">
        <v>11</v>
      </c>
      <c r="C109" s="4">
        <v>-1.0480033144680554</v>
      </c>
      <c r="D109" s="4" t="s">
        <v>12</v>
      </c>
      <c r="E109" s="5"/>
      <c r="F109" s="5"/>
      <c r="G109" s="5"/>
      <c r="H109" s="6"/>
      <c r="I109" s="3" t="s">
        <v>13</v>
      </c>
      <c r="J109" s="3" t="s">
        <v>12</v>
      </c>
    </row>
    <row r="110" spans="1:10" ht="100" customHeight="1" x14ac:dyDescent="0.2">
      <c r="A110" s="3" t="s">
        <v>132</v>
      </c>
      <c r="B110" t="s">
        <v>11</v>
      </c>
      <c r="C110" s="4">
        <v>-4.1770811924640538</v>
      </c>
      <c r="D110" s="4" t="s">
        <v>12</v>
      </c>
      <c r="E110" s="5"/>
      <c r="F110" s="5"/>
      <c r="G110" s="5"/>
      <c r="H110" s="6"/>
      <c r="I110" s="3" t="s">
        <v>13</v>
      </c>
      <c r="J110" s="3" t="s">
        <v>12</v>
      </c>
    </row>
    <row r="111" spans="1:10" ht="100" customHeight="1" x14ac:dyDescent="0.2">
      <c r="A111" s="3" t="s">
        <v>133</v>
      </c>
      <c r="B111" t="s">
        <v>11</v>
      </c>
      <c r="C111" s="4">
        <v>-3.9232681653885706</v>
      </c>
      <c r="D111" s="4" t="s">
        <v>12</v>
      </c>
      <c r="E111" s="5"/>
      <c r="F111" s="5"/>
      <c r="G111" s="5"/>
      <c r="H111" s="6"/>
      <c r="I111" s="3" t="s">
        <v>13</v>
      </c>
      <c r="J111" s="3" t="s">
        <v>12</v>
      </c>
    </row>
    <row r="112" spans="1:10" ht="100" customHeight="1" x14ac:dyDescent="0.2">
      <c r="A112" s="3" t="s">
        <v>134</v>
      </c>
      <c r="B112" t="s">
        <v>11</v>
      </c>
      <c r="C112" s="4">
        <v>-1.186516748051154</v>
      </c>
      <c r="D112" s="4" t="s">
        <v>12</v>
      </c>
      <c r="E112" s="5"/>
      <c r="F112" s="5"/>
      <c r="G112" s="5"/>
      <c r="H112" s="6"/>
      <c r="I112" s="3" t="s">
        <v>13</v>
      </c>
      <c r="J112" s="3" t="s">
        <v>12</v>
      </c>
    </row>
    <row r="113" spans="1:10" ht="100" customHeight="1" x14ac:dyDescent="0.2">
      <c r="A113" s="3" t="s">
        <v>135</v>
      </c>
      <c r="B113" t="s">
        <v>11</v>
      </c>
      <c r="C113" s="4">
        <v>0.60089621407914939</v>
      </c>
      <c r="D113" s="4" t="s">
        <v>12</v>
      </c>
      <c r="E113" s="5"/>
      <c r="F113" s="5"/>
      <c r="G113" s="5"/>
      <c r="H113" s="6"/>
      <c r="I113" s="3" t="s">
        <v>13</v>
      </c>
      <c r="J113" s="3" t="s">
        <v>12</v>
      </c>
    </row>
    <row r="114" spans="1:10" ht="100" customHeight="1" x14ac:dyDescent="0.2">
      <c r="A114" s="3" t="s">
        <v>136</v>
      </c>
      <c r="B114" t="s">
        <v>11</v>
      </c>
      <c r="C114" s="4">
        <v>-2.9071182934260702</v>
      </c>
      <c r="D114" s="4" t="s">
        <v>12</v>
      </c>
      <c r="E114" s="5"/>
      <c r="F114" s="5"/>
      <c r="G114" s="5"/>
      <c r="H114" s="6"/>
      <c r="I114" s="3" t="s">
        <v>13</v>
      </c>
      <c r="J114" s="3" t="s">
        <v>12</v>
      </c>
    </row>
    <row r="115" spans="1:10" ht="100" customHeight="1" x14ac:dyDescent="0.2">
      <c r="A115" s="3" t="s">
        <v>137</v>
      </c>
      <c r="B115" t="s">
        <v>11</v>
      </c>
      <c r="C115" s="4">
        <v>1.7869914237112754</v>
      </c>
      <c r="D115" s="4" t="s">
        <v>12</v>
      </c>
      <c r="E115" s="5"/>
      <c r="F115" s="5"/>
      <c r="G115" s="5"/>
      <c r="H115" s="6"/>
      <c r="I115" s="3" t="s">
        <v>13</v>
      </c>
      <c r="J115" s="3" t="s">
        <v>12</v>
      </c>
    </row>
    <row r="116" spans="1:10" ht="100" customHeight="1" x14ac:dyDescent="0.2">
      <c r="A116" s="3" t="s">
        <v>138</v>
      </c>
      <c r="B116" t="s">
        <v>11</v>
      </c>
      <c r="C116" s="4">
        <v>-3.6194922670966814</v>
      </c>
      <c r="D116" s="4" t="s">
        <v>12</v>
      </c>
      <c r="E116" s="5"/>
      <c r="F116" s="5"/>
      <c r="G116" s="5"/>
      <c r="H116" s="6"/>
      <c r="I116" s="3" t="s">
        <v>13</v>
      </c>
      <c r="J116" s="3" t="s">
        <v>12</v>
      </c>
    </row>
    <row r="117" spans="1:10" ht="100" customHeight="1" x14ac:dyDescent="0.2">
      <c r="A117" s="3" t="s">
        <v>139</v>
      </c>
      <c r="B117" t="s">
        <v>11</v>
      </c>
      <c r="C117" s="4">
        <v>-10.414100574726563</v>
      </c>
      <c r="D117" s="4" t="s">
        <v>12</v>
      </c>
      <c r="E117" s="5"/>
      <c r="F117" s="5"/>
      <c r="G117" s="5"/>
      <c r="H117" s="6"/>
      <c r="I117" s="3" t="s">
        <v>13</v>
      </c>
      <c r="J117" s="3" t="s">
        <v>12</v>
      </c>
    </row>
    <row r="118" spans="1:10" ht="100" customHeight="1" x14ac:dyDescent="0.2">
      <c r="A118" s="3" t="s">
        <v>140</v>
      </c>
      <c r="B118" t="s">
        <v>11</v>
      </c>
      <c r="C118" s="4">
        <v>-1.1212397868181649</v>
      </c>
      <c r="D118" s="4" t="s">
        <v>12</v>
      </c>
      <c r="E118" s="5"/>
      <c r="F118" s="5"/>
      <c r="G118" s="5"/>
      <c r="H118" s="6"/>
      <c r="I118" s="3" t="s">
        <v>13</v>
      </c>
      <c r="J118" s="3" t="s">
        <v>12</v>
      </c>
    </row>
    <row r="119" spans="1:10" ht="100" customHeight="1" x14ac:dyDescent="0.2">
      <c r="A119" s="3" t="s">
        <v>141</v>
      </c>
      <c r="B119" t="s">
        <v>11</v>
      </c>
      <c r="C119" s="4">
        <v>5.9779465300317236</v>
      </c>
      <c r="D119" s="4" t="s">
        <v>12</v>
      </c>
      <c r="E119" s="5"/>
      <c r="F119" s="5"/>
      <c r="G119" s="5"/>
      <c r="H119" s="6"/>
      <c r="I119" s="3" t="s">
        <v>13</v>
      </c>
      <c r="J119" s="3" t="s">
        <v>12</v>
      </c>
    </row>
    <row r="120" spans="1:10" ht="100" customHeight="1" x14ac:dyDescent="0.2">
      <c r="A120" s="3" t="s">
        <v>142</v>
      </c>
      <c r="B120" t="s">
        <v>11</v>
      </c>
      <c r="C120" s="4">
        <v>-0.34248073374863769</v>
      </c>
      <c r="D120" s="4" t="s">
        <v>12</v>
      </c>
      <c r="E120" s="5"/>
      <c r="F120" s="5"/>
      <c r="G120" s="5"/>
      <c r="H120" s="6"/>
      <c r="I120" s="3" t="s">
        <v>13</v>
      </c>
      <c r="J120" s="3" t="s">
        <v>12</v>
      </c>
    </row>
    <row r="121" spans="1:10" ht="100" customHeight="1" x14ac:dyDescent="0.2">
      <c r="A121" s="3" t="s">
        <v>143</v>
      </c>
      <c r="B121" t="s">
        <v>11</v>
      </c>
      <c r="C121" s="4">
        <v>-2.9932029654530115</v>
      </c>
      <c r="D121" s="4" t="s">
        <v>12</v>
      </c>
      <c r="E121" s="5"/>
      <c r="F121" s="5"/>
      <c r="G121" s="5"/>
      <c r="H121" s="6"/>
      <c r="I121" s="3" t="s">
        <v>13</v>
      </c>
      <c r="J121" s="3" t="s">
        <v>12</v>
      </c>
    </row>
    <row r="122" spans="1:10" ht="100" customHeight="1" x14ac:dyDescent="0.2">
      <c r="A122" s="3" t="s">
        <v>144</v>
      </c>
      <c r="B122" t="s">
        <v>11</v>
      </c>
      <c r="C122" s="4">
        <v>-1.8517464670141828</v>
      </c>
      <c r="D122" s="4" t="s">
        <v>12</v>
      </c>
      <c r="E122" s="5"/>
      <c r="F122" s="5"/>
      <c r="G122" s="5"/>
      <c r="H122" s="6"/>
      <c r="I122" s="3" t="s">
        <v>13</v>
      </c>
      <c r="J122" s="3" t="s">
        <v>12</v>
      </c>
    </row>
    <row r="123" spans="1:10" ht="100" customHeight="1" x14ac:dyDescent="0.2">
      <c r="A123" s="3" t="s">
        <v>145</v>
      </c>
      <c r="B123" t="s">
        <v>11</v>
      </c>
      <c r="C123" s="4">
        <v>-2.3385732585975116</v>
      </c>
      <c r="D123" s="4" t="s">
        <v>12</v>
      </c>
      <c r="E123" s="5"/>
      <c r="F123" s="5"/>
      <c r="G123" s="5"/>
      <c r="H123" s="6"/>
      <c r="I123" s="3" t="s">
        <v>13</v>
      </c>
      <c r="J123" s="3" t="s">
        <v>12</v>
      </c>
    </row>
    <row r="124" spans="1:10" ht="100" customHeight="1" x14ac:dyDescent="0.2">
      <c r="A124" s="3" t="s">
        <v>146</v>
      </c>
      <c r="B124" t="s">
        <v>11</v>
      </c>
      <c r="C124" s="4">
        <v>-0.94085261859266256</v>
      </c>
      <c r="D124" s="4" t="s">
        <v>12</v>
      </c>
      <c r="E124" s="5"/>
      <c r="F124" s="5"/>
      <c r="G124" s="5"/>
      <c r="H124" s="6"/>
      <c r="I124" s="3" t="s">
        <v>13</v>
      </c>
      <c r="J124" s="3" t="s">
        <v>12</v>
      </c>
    </row>
    <row r="125" spans="1:10" ht="100" customHeight="1" x14ac:dyDescent="0.2">
      <c r="A125" s="3" t="s">
        <v>147</v>
      </c>
      <c r="B125" t="s">
        <v>11</v>
      </c>
      <c r="C125" s="4">
        <v>29.412632636873631</v>
      </c>
      <c r="D125" s="4" t="s">
        <v>28</v>
      </c>
      <c r="E125" s="5">
        <v>21200</v>
      </c>
      <c r="F125" s="5">
        <v>2.7200000000000002E-3</v>
      </c>
      <c r="G125" s="5">
        <v>1.2800000000000001E-7</v>
      </c>
      <c r="H125" s="6">
        <v>6.2</v>
      </c>
      <c r="I125" s="3" t="s">
        <v>17</v>
      </c>
      <c r="J125" s="3" t="s">
        <v>29</v>
      </c>
    </row>
    <row r="126" spans="1:10" ht="100" customHeight="1" x14ac:dyDescent="0.2">
      <c r="A126" s="3" t="s">
        <v>148</v>
      </c>
      <c r="B126" t="s">
        <v>11</v>
      </c>
      <c r="C126" s="4">
        <v>16.746226182394437</v>
      </c>
      <c r="D126" s="4" t="s">
        <v>28</v>
      </c>
      <c r="E126" s="5">
        <v>57400</v>
      </c>
      <c r="F126" s="5">
        <v>2.0200000000000001E-3</v>
      </c>
      <c r="G126" s="5">
        <v>3.5299999999999998E-8</v>
      </c>
      <c r="H126" s="6">
        <v>7.5</v>
      </c>
      <c r="I126" s="3" t="s">
        <v>17</v>
      </c>
      <c r="J126" s="3" t="s">
        <v>29</v>
      </c>
    </row>
    <row r="127" spans="1:10" ht="100" customHeight="1" x14ac:dyDescent="0.2">
      <c r="A127" s="3" t="s">
        <v>149</v>
      </c>
      <c r="B127" t="s">
        <v>11</v>
      </c>
      <c r="C127" s="4">
        <v>0.24417851673170038</v>
      </c>
      <c r="D127" s="4" t="s">
        <v>12</v>
      </c>
      <c r="E127" s="5"/>
      <c r="F127" s="5"/>
      <c r="G127" s="5"/>
      <c r="H127" s="6"/>
      <c r="I127" s="3" t="s">
        <v>13</v>
      </c>
      <c r="J127" s="3" t="s">
        <v>12</v>
      </c>
    </row>
    <row r="128" spans="1:10" ht="100" customHeight="1" x14ac:dyDescent="0.2">
      <c r="A128" s="3" t="s">
        <v>150</v>
      </c>
      <c r="B128" t="s">
        <v>11</v>
      </c>
      <c r="C128" s="4">
        <v>1.9578136296969961</v>
      </c>
      <c r="D128" s="4" t="s">
        <v>12</v>
      </c>
      <c r="E128" s="5"/>
      <c r="F128" s="5"/>
      <c r="G128" s="5"/>
      <c r="H128" s="6"/>
      <c r="I128" s="3" t="s">
        <v>13</v>
      </c>
      <c r="J128" s="3" t="s">
        <v>12</v>
      </c>
    </row>
    <row r="129" spans="1:10" ht="100" customHeight="1" x14ac:dyDescent="0.2">
      <c r="A129" s="3" t="s">
        <v>151</v>
      </c>
      <c r="B129" t="s">
        <v>11</v>
      </c>
      <c r="C129" s="4">
        <v>-0.45861612554348746</v>
      </c>
      <c r="D129" s="4" t="s">
        <v>12</v>
      </c>
      <c r="E129" s="5"/>
      <c r="F129" s="5"/>
      <c r="G129" s="5"/>
      <c r="H129" s="6"/>
      <c r="I129" s="3" t="s">
        <v>13</v>
      </c>
      <c r="J129" s="3" t="s">
        <v>12</v>
      </c>
    </row>
    <row r="130" spans="1:10" ht="100" customHeight="1" x14ac:dyDescent="0.2">
      <c r="A130" s="3" t="s">
        <v>152</v>
      </c>
      <c r="B130" t="s">
        <v>11</v>
      </c>
      <c r="C130" s="4">
        <v>-0.88078674673466617</v>
      </c>
      <c r="D130" s="4" t="s">
        <v>12</v>
      </c>
      <c r="E130" s="5"/>
      <c r="F130" s="5"/>
      <c r="G130" s="5"/>
      <c r="H130" s="6"/>
      <c r="I130" s="3" t="s">
        <v>13</v>
      </c>
      <c r="J130" s="3" t="s">
        <v>12</v>
      </c>
    </row>
    <row r="131" spans="1:10" ht="100" customHeight="1" x14ac:dyDescent="0.2">
      <c r="A131" s="3" t="s">
        <v>153</v>
      </c>
      <c r="B131" t="s">
        <v>11</v>
      </c>
      <c r="C131" s="4">
        <v>-2.7234737531103352</v>
      </c>
      <c r="D131" s="4" t="s">
        <v>12</v>
      </c>
      <c r="E131" s="5"/>
      <c r="F131" s="5"/>
      <c r="G131" s="5"/>
      <c r="H131" s="6"/>
      <c r="I131" s="3" t="s">
        <v>13</v>
      </c>
      <c r="J131" s="3" t="s">
        <v>12</v>
      </c>
    </row>
    <row r="132" spans="1:10" ht="100" customHeight="1" x14ac:dyDescent="0.2">
      <c r="A132" s="3" t="s">
        <v>154</v>
      </c>
      <c r="B132" t="s">
        <v>11</v>
      </c>
      <c r="C132" s="4">
        <v>-0.87236362262577327</v>
      </c>
      <c r="D132" s="4" t="s">
        <v>12</v>
      </c>
      <c r="E132" s="5"/>
      <c r="F132" s="5"/>
      <c r="G132" s="5"/>
      <c r="H132" s="6"/>
      <c r="I132" s="3" t="s">
        <v>13</v>
      </c>
      <c r="J132" s="3" t="s">
        <v>12</v>
      </c>
    </row>
    <row r="133" spans="1:10" ht="100" customHeight="1" x14ac:dyDescent="0.2">
      <c r="A133" s="3" t="s">
        <v>155</v>
      </c>
      <c r="B133" t="s">
        <v>11</v>
      </c>
      <c r="C133" s="4">
        <v>52.103556585528921</v>
      </c>
      <c r="D133" s="4" t="s">
        <v>16</v>
      </c>
      <c r="E133" s="5">
        <v>2300000</v>
      </c>
      <c r="F133" s="5">
        <v>5.1500000000000005E-4</v>
      </c>
      <c r="G133" s="5">
        <v>2.24E-10</v>
      </c>
      <c r="H133" s="6">
        <v>15.3</v>
      </c>
      <c r="I133" s="3" t="s">
        <v>17</v>
      </c>
      <c r="J133" s="3" t="s">
        <v>18</v>
      </c>
    </row>
    <row r="134" spans="1:10" ht="100" customHeight="1" x14ac:dyDescent="0.2">
      <c r="A134" s="3" t="s">
        <v>156</v>
      </c>
      <c r="B134" t="s">
        <v>11</v>
      </c>
      <c r="C134" s="4">
        <v>-4.3094654684154117</v>
      </c>
      <c r="D134" s="4" t="s">
        <v>12</v>
      </c>
      <c r="E134" s="5"/>
      <c r="F134" s="5"/>
      <c r="G134" s="5"/>
      <c r="H134" s="6"/>
      <c r="I134" s="3" t="s">
        <v>13</v>
      </c>
      <c r="J134" s="3" t="s">
        <v>12</v>
      </c>
    </row>
    <row r="135" spans="1:10" ht="100" customHeight="1" x14ac:dyDescent="0.2">
      <c r="A135" s="3" t="s">
        <v>157</v>
      </c>
      <c r="B135" t="s">
        <v>11</v>
      </c>
      <c r="C135" s="4">
        <v>-0.8991135519216894</v>
      </c>
      <c r="D135" s="4" t="s">
        <v>12</v>
      </c>
      <c r="E135" s="5"/>
      <c r="F135" s="5"/>
      <c r="G135" s="5"/>
      <c r="H135" s="6"/>
      <c r="I135" s="3" t="s">
        <v>13</v>
      </c>
      <c r="J135" s="3" t="s">
        <v>12</v>
      </c>
    </row>
    <row r="136" spans="1:10" ht="100" customHeight="1" x14ac:dyDescent="0.2">
      <c r="A136" s="3" t="s">
        <v>158</v>
      </c>
      <c r="B136" t="s">
        <v>11</v>
      </c>
      <c r="C136" s="4">
        <v>2.8619551926792162</v>
      </c>
      <c r="D136" s="4" t="s">
        <v>12</v>
      </c>
      <c r="E136" s="5"/>
      <c r="F136" s="5"/>
      <c r="G136" s="5"/>
      <c r="H136" s="6"/>
      <c r="I136" s="3" t="s">
        <v>13</v>
      </c>
      <c r="J136" s="3" t="s">
        <v>12</v>
      </c>
    </row>
    <row r="137" spans="1:10" ht="100" customHeight="1" x14ac:dyDescent="0.2">
      <c r="A137" s="3" t="s">
        <v>159</v>
      </c>
      <c r="B137" t="s">
        <v>11</v>
      </c>
      <c r="C137" s="4">
        <v>24.732175872445925</v>
      </c>
      <c r="D137" s="4" t="s">
        <v>28</v>
      </c>
      <c r="E137" s="5">
        <v>376000</v>
      </c>
      <c r="F137" s="5">
        <v>6.0700000000000001E-4</v>
      </c>
      <c r="G137" s="5">
        <v>1.61E-9</v>
      </c>
      <c r="H137" s="6">
        <v>16.100000000000001</v>
      </c>
      <c r="I137" s="3" t="s">
        <v>17</v>
      </c>
      <c r="J137" s="3" t="s">
        <v>29</v>
      </c>
    </row>
    <row r="138" spans="1:10" ht="100" customHeight="1" x14ac:dyDescent="0.2">
      <c r="A138" s="3" t="s">
        <v>160</v>
      </c>
      <c r="B138" t="s">
        <v>11</v>
      </c>
      <c r="C138" s="4">
        <v>-1.6431949519931186</v>
      </c>
      <c r="D138" s="4" t="s">
        <v>12</v>
      </c>
      <c r="E138" s="5"/>
      <c r="F138" s="5"/>
      <c r="G138" s="5"/>
      <c r="H138" s="6"/>
      <c r="I138" s="3" t="s">
        <v>13</v>
      </c>
      <c r="J138" s="3" t="s">
        <v>12</v>
      </c>
    </row>
    <row r="139" spans="1:10" ht="100" customHeight="1" x14ac:dyDescent="0.2">
      <c r="A139" s="3" t="s">
        <v>161</v>
      </c>
      <c r="B139" t="s">
        <v>11</v>
      </c>
      <c r="C139" s="4">
        <v>-0.89781068471664915</v>
      </c>
      <c r="D139" s="4" t="s">
        <v>12</v>
      </c>
      <c r="E139" s="5"/>
      <c r="F139" s="5"/>
      <c r="G139" s="5"/>
      <c r="H139" s="6"/>
      <c r="I139" s="3" t="s">
        <v>13</v>
      </c>
      <c r="J139" s="3" t="s">
        <v>12</v>
      </c>
    </row>
    <row r="140" spans="1:10" ht="100" customHeight="1" x14ac:dyDescent="0.2">
      <c r="A140" s="3" t="s">
        <v>162</v>
      </c>
      <c r="B140" t="s">
        <v>11</v>
      </c>
      <c r="C140" s="4">
        <v>-2.4187537359607134</v>
      </c>
      <c r="D140" s="4" t="s">
        <v>12</v>
      </c>
      <c r="E140" s="5"/>
      <c r="F140" s="5"/>
      <c r="G140" s="5"/>
      <c r="H140" s="6"/>
      <c r="I140" s="3" t="s">
        <v>13</v>
      </c>
      <c r="J140" s="3" t="s">
        <v>12</v>
      </c>
    </row>
    <row r="141" spans="1:10" ht="100" customHeight="1" x14ac:dyDescent="0.2">
      <c r="A141" s="3" t="s">
        <v>163</v>
      </c>
      <c r="B141" t="s">
        <v>11</v>
      </c>
      <c r="C141" s="4">
        <v>-0.51265628148071174</v>
      </c>
      <c r="D141" s="4" t="s">
        <v>12</v>
      </c>
      <c r="E141" s="5"/>
      <c r="F141" s="5"/>
      <c r="G141" s="5"/>
      <c r="H141" s="6"/>
      <c r="I141" s="3" t="s">
        <v>13</v>
      </c>
      <c r="J141" s="3" t="s">
        <v>12</v>
      </c>
    </row>
    <row r="142" spans="1:10" ht="100" customHeight="1" x14ac:dyDescent="0.2">
      <c r="A142" s="3" t="s">
        <v>164</v>
      </c>
      <c r="B142" t="s">
        <v>11</v>
      </c>
      <c r="C142" s="4">
        <v>-0.7807171518647662</v>
      </c>
      <c r="D142" s="4" t="s">
        <v>12</v>
      </c>
      <c r="E142" s="5"/>
      <c r="F142" s="5"/>
      <c r="G142" s="5"/>
      <c r="H142" s="6"/>
      <c r="I142" s="3" t="s">
        <v>13</v>
      </c>
      <c r="J142" s="3" t="s">
        <v>12</v>
      </c>
    </row>
    <row r="143" spans="1:10" ht="100" customHeight="1" x14ac:dyDescent="0.2">
      <c r="A143" s="3" t="s">
        <v>165</v>
      </c>
      <c r="B143" t="s">
        <v>11</v>
      </c>
      <c r="C143" s="4">
        <v>-3.1922993575956591</v>
      </c>
      <c r="D143" s="4" t="s">
        <v>12</v>
      </c>
      <c r="E143" s="5"/>
      <c r="F143" s="5"/>
      <c r="G143" s="5"/>
      <c r="H143" s="6"/>
      <c r="I143" s="3" t="s">
        <v>13</v>
      </c>
      <c r="J143" s="3" t="s">
        <v>12</v>
      </c>
    </row>
    <row r="144" spans="1:10" ht="100" customHeight="1" x14ac:dyDescent="0.2">
      <c r="A144" s="3" t="s">
        <v>166</v>
      </c>
      <c r="C144" s="4">
        <v>19.674420596094798</v>
      </c>
      <c r="D144" s="4" t="s">
        <v>28</v>
      </c>
      <c r="E144" s="5">
        <v>10800</v>
      </c>
      <c r="F144" s="5">
        <v>1.58E-3</v>
      </c>
      <c r="G144" s="5">
        <v>1.4600000000000001E-7</v>
      </c>
      <c r="H144" s="6">
        <v>3.5</v>
      </c>
      <c r="I144" s="3" t="s">
        <v>17</v>
      </c>
      <c r="J144" s="3" t="s">
        <v>29</v>
      </c>
    </row>
    <row r="145" spans="1:10" ht="100" customHeight="1" x14ac:dyDescent="0.2">
      <c r="A145" s="3" t="s">
        <v>167</v>
      </c>
      <c r="C145" s="4">
        <v>3.0172975006307232</v>
      </c>
      <c r="D145" s="4" t="s">
        <v>12</v>
      </c>
      <c r="E145" s="5"/>
      <c r="F145" s="5"/>
      <c r="G145" s="5"/>
      <c r="H145" s="6"/>
      <c r="I145" s="3" t="s">
        <v>13</v>
      </c>
      <c r="J145" s="3" t="s">
        <v>12</v>
      </c>
    </row>
    <row r="146" spans="1:10" ht="100" customHeight="1" x14ac:dyDescent="0.2">
      <c r="A146" s="3" t="s">
        <v>168</v>
      </c>
      <c r="C146" s="4">
        <v>-3.0748013990702869</v>
      </c>
      <c r="D146" s="4" t="s">
        <v>12</v>
      </c>
      <c r="E146" s="5"/>
      <c r="F146" s="5"/>
      <c r="G146" s="5"/>
      <c r="H146" s="6"/>
      <c r="I146" s="3" t="s">
        <v>13</v>
      </c>
      <c r="J146" s="3" t="s">
        <v>12</v>
      </c>
    </row>
    <row r="147" spans="1:10" ht="100" customHeight="1" x14ac:dyDescent="0.2">
      <c r="A147" s="3" t="s">
        <v>169</v>
      </c>
      <c r="C147" s="4">
        <v>-2.9604255841296161</v>
      </c>
      <c r="D147" s="4" t="s">
        <v>12</v>
      </c>
      <c r="E147" s="5"/>
      <c r="F147" s="5"/>
      <c r="G147" s="5"/>
      <c r="H147" s="6"/>
      <c r="I147" s="3" t="s">
        <v>13</v>
      </c>
      <c r="J147" s="3" t="s">
        <v>12</v>
      </c>
    </row>
    <row r="148" spans="1:10" ht="100" customHeight="1" x14ac:dyDescent="0.2">
      <c r="A148" s="3" t="s">
        <v>170</v>
      </c>
      <c r="B148" t="s">
        <v>11</v>
      </c>
      <c r="C148" s="4">
        <v>-0.43841423545344571</v>
      </c>
      <c r="D148" s="4" t="s">
        <v>12</v>
      </c>
      <c r="E148" s="5"/>
      <c r="F148" s="5"/>
      <c r="G148" s="5"/>
      <c r="H148" s="6"/>
      <c r="I148" s="3" t="s">
        <v>13</v>
      </c>
      <c r="J148" s="3" t="s">
        <v>12</v>
      </c>
    </row>
    <row r="149" spans="1:10" ht="100" customHeight="1" x14ac:dyDescent="0.2">
      <c r="A149" s="3" t="s">
        <v>171</v>
      </c>
      <c r="C149" s="4">
        <v>23.263695691798574</v>
      </c>
      <c r="D149" s="4" t="s">
        <v>28</v>
      </c>
      <c r="E149" s="5">
        <v>10000</v>
      </c>
      <c r="F149" s="5">
        <v>1.9300000000000001E-3</v>
      </c>
      <c r="G149" s="5">
        <v>1.92E-7</v>
      </c>
      <c r="H149" s="6">
        <v>7.3</v>
      </c>
      <c r="I149" s="3" t="s">
        <v>17</v>
      </c>
      <c r="J149" s="3" t="s">
        <v>29</v>
      </c>
    </row>
    <row r="150" spans="1:10" ht="100" customHeight="1" x14ac:dyDescent="0.2">
      <c r="A150" s="3" t="s">
        <v>172</v>
      </c>
      <c r="C150" s="4">
        <v>53.62477700386161</v>
      </c>
      <c r="D150" s="4" t="s">
        <v>16</v>
      </c>
      <c r="E150" s="5">
        <v>36400</v>
      </c>
      <c r="F150" s="5">
        <v>5.4799999999999998E-4</v>
      </c>
      <c r="G150" s="5">
        <v>1.4999999999999999E-8</v>
      </c>
      <c r="H150" s="6">
        <v>20.100000000000001</v>
      </c>
      <c r="I150" s="3" t="s">
        <v>17</v>
      </c>
      <c r="J150" s="3" t="s">
        <v>18</v>
      </c>
    </row>
    <row r="151" spans="1:10" ht="100" customHeight="1" x14ac:dyDescent="0.2">
      <c r="A151" s="3" t="s">
        <v>173</v>
      </c>
      <c r="C151" s="4">
        <v>-2.6378999275991912</v>
      </c>
      <c r="D151" s="4" t="s">
        <v>12</v>
      </c>
      <c r="E151" s="5"/>
      <c r="F151" s="5"/>
      <c r="G151" s="5"/>
      <c r="H151" s="6"/>
      <c r="I151" s="3" t="s">
        <v>13</v>
      </c>
      <c r="J151" s="3" t="s">
        <v>12</v>
      </c>
    </row>
    <row r="152" spans="1:10" ht="100" customHeight="1" x14ac:dyDescent="0.2">
      <c r="A152" s="3" t="s">
        <v>174</v>
      </c>
      <c r="C152" s="4">
        <v>-4.4526775472299525</v>
      </c>
      <c r="D152" s="4" t="s">
        <v>12</v>
      </c>
      <c r="E152" s="5"/>
      <c r="F152" s="5"/>
      <c r="G152" s="5"/>
      <c r="H152" s="6"/>
      <c r="I152" s="3" t="s">
        <v>13</v>
      </c>
      <c r="J152" s="3" t="s">
        <v>12</v>
      </c>
    </row>
    <row r="153" spans="1:10" ht="100" customHeight="1" x14ac:dyDescent="0.2">
      <c r="A153" s="3" t="s">
        <v>175</v>
      </c>
      <c r="C153" s="4">
        <v>-0.26672138077421714</v>
      </c>
      <c r="D153" s="4" t="s">
        <v>12</v>
      </c>
      <c r="E153" s="5"/>
      <c r="F153" s="5"/>
      <c r="G153" s="5"/>
      <c r="H153" s="6"/>
      <c r="I153" s="3" t="s">
        <v>13</v>
      </c>
      <c r="J153" s="3" t="s">
        <v>12</v>
      </c>
    </row>
    <row r="154" spans="1:10" ht="100" customHeight="1" x14ac:dyDescent="0.2">
      <c r="A154" s="3" t="s">
        <v>176</v>
      </c>
      <c r="C154" s="4">
        <v>-1.5666524522048328</v>
      </c>
      <c r="D154" s="4" t="s">
        <v>12</v>
      </c>
      <c r="E154" s="5"/>
      <c r="F154" s="5"/>
      <c r="G154" s="5"/>
      <c r="H154" s="6"/>
      <c r="I154" s="3" t="s">
        <v>13</v>
      </c>
      <c r="J154" s="3" t="s">
        <v>12</v>
      </c>
    </row>
    <row r="155" spans="1:10" ht="100" customHeight="1" x14ac:dyDescent="0.2">
      <c r="A155" s="3" t="s">
        <v>177</v>
      </c>
      <c r="C155" s="4">
        <v>-3.5855279673476486</v>
      </c>
      <c r="D155" s="4" t="s">
        <v>12</v>
      </c>
      <c r="E155" s="5"/>
      <c r="F155" s="5"/>
      <c r="G155" s="5"/>
      <c r="H155" s="6"/>
      <c r="I155" s="3" t="s">
        <v>13</v>
      </c>
      <c r="J155" s="3" t="s">
        <v>12</v>
      </c>
    </row>
    <row r="156" spans="1:10" ht="100" customHeight="1" x14ac:dyDescent="0.2">
      <c r="A156" s="3" t="s">
        <v>178</v>
      </c>
      <c r="C156" s="4">
        <v>-1.9636554594574098</v>
      </c>
      <c r="D156" s="4" t="s">
        <v>12</v>
      </c>
      <c r="E156" s="5"/>
      <c r="F156" s="5"/>
      <c r="G156" s="5"/>
      <c r="H156" s="6"/>
      <c r="I156" s="3" t="s">
        <v>13</v>
      </c>
      <c r="J156" s="3" t="s">
        <v>12</v>
      </c>
    </row>
    <row r="157" spans="1:10" ht="100" customHeight="1" x14ac:dyDescent="0.2">
      <c r="A157" s="3" t="s">
        <v>179</v>
      </c>
      <c r="C157" s="4">
        <v>1.1632440345777655</v>
      </c>
      <c r="D157" s="4" t="s">
        <v>12</v>
      </c>
      <c r="E157" s="5"/>
      <c r="F157" s="5"/>
      <c r="G157" s="5"/>
      <c r="H157" s="6"/>
      <c r="I157" s="3" t="s">
        <v>13</v>
      </c>
      <c r="J157" s="3" t="s">
        <v>12</v>
      </c>
    </row>
    <row r="158" spans="1:10" ht="100" customHeight="1" x14ac:dyDescent="0.2">
      <c r="A158" s="3" t="s">
        <v>180</v>
      </c>
      <c r="C158" s="4">
        <v>63.731496631204386</v>
      </c>
      <c r="D158" s="4" t="s">
        <v>16</v>
      </c>
      <c r="E158" s="5">
        <v>90900</v>
      </c>
      <c r="F158" s="5">
        <v>5.44E-4</v>
      </c>
      <c r="G158" s="5">
        <v>5.9799999999999996E-9</v>
      </c>
      <c r="H158" s="6">
        <v>35.6</v>
      </c>
      <c r="I158" s="3" t="s">
        <v>17</v>
      </c>
      <c r="J158" s="3" t="s">
        <v>18</v>
      </c>
    </row>
    <row r="159" spans="1:10" ht="100" customHeight="1" x14ac:dyDescent="0.2">
      <c r="A159" s="3" t="s">
        <v>181</v>
      </c>
      <c r="B159" t="s">
        <v>11</v>
      </c>
      <c r="C159" s="4">
        <v>-0.84917046432089782</v>
      </c>
      <c r="D159" s="4" t="s">
        <v>12</v>
      </c>
      <c r="E159" s="5"/>
      <c r="F159" s="5"/>
      <c r="G159" s="5"/>
      <c r="H159" s="6"/>
      <c r="I159" s="3" t="s">
        <v>13</v>
      </c>
      <c r="J159" s="3" t="s">
        <v>12</v>
      </c>
    </row>
    <row r="160" spans="1:10" ht="100" customHeight="1" x14ac:dyDescent="0.2">
      <c r="A160" s="3" t="s">
        <v>182</v>
      </c>
      <c r="C160" s="4">
        <v>-1.6870333503900325</v>
      </c>
      <c r="D160" s="4" t="s">
        <v>12</v>
      </c>
      <c r="E160" s="5"/>
      <c r="F160" s="5"/>
      <c r="G160" s="5"/>
      <c r="H160" s="6"/>
      <c r="I160" s="3" t="s">
        <v>13</v>
      </c>
      <c r="J160" s="3" t="s">
        <v>12</v>
      </c>
    </row>
    <row r="161" spans="1:10" ht="100" customHeight="1" x14ac:dyDescent="0.2">
      <c r="A161" s="3" t="s">
        <v>183</v>
      </c>
      <c r="C161" s="4">
        <v>-1.8713976396302492</v>
      </c>
      <c r="D161" s="4" t="s">
        <v>12</v>
      </c>
      <c r="E161" s="5"/>
      <c r="F161" s="5"/>
      <c r="G161" s="5"/>
      <c r="H161" s="6"/>
      <c r="I161" s="3" t="s">
        <v>13</v>
      </c>
      <c r="J161" s="3" t="s">
        <v>12</v>
      </c>
    </row>
    <row r="162" spans="1:10" ht="100" customHeight="1" x14ac:dyDescent="0.2">
      <c r="A162" s="3" t="s">
        <v>184</v>
      </c>
      <c r="C162" s="4">
        <v>-0.4744943382016768</v>
      </c>
      <c r="D162" s="4" t="s">
        <v>12</v>
      </c>
      <c r="E162" s="5"/>
      <c r="F162" s="5"/>
      <c r="G162" s="5"/>
      <c r="H162" s="6"/>
      <c r="I162" s="3" t="s">
        <v>13</v>
      </c>
      <c r="J162" s="3" t="s">
        <v>12</v>
      </c>
    </row>
    <row r="163" spans="1:10" ht="100" customHeight="1" x14ac:dyDescent="0.2">
      <c r="A163" s="3" t="s">
        <v>185</v>
      </c>
      <c r="C163" s="4">
        <v>0.76895434469303092</v>
      </c>
      <c r="D163" s="4" t="s">
        <v>12</v>
      </c>
      <c r="E163" s="5"/>
      <c r="F163" s="5"/>
      <c r="G163" s="5"/>
      <c r="H163" s="6"/>
      <c r="I163" s="3" t="s">
        <v>13</v>
      </c>
      <c r="J163" s="3" t="s">
        <v>12</v>
      </c>
    </row>
    <row r="164" spans="1:10" ht="100" customHeight="1" x14ac:dyDescent="0.2">
      <c r="A164" s="3" t="s">
        <v>186</v>
      </c>
      <c r="C164" s="4">
        <v>-1.4339564312460933</v>
      </c>
      <c r="D164" s="4" t="s">
        <v>12</v>
      </c>
      <c r="E164" s="5"/>
      <c r="F164" s="5"/>
      <c r="G164" s="5"/>
      <c r="H164" s="6"/>
      <c r="I164" s="3" t="s">
        <v>13</v>
      </c>
      <c r="J164" s="3" t="s">
        <v>12</v>
      </c>
    </row>
    <row r="165" spans="1:10" ht="100" customHeight="1" x14ac:dyDescent="0.2">
      <c r="A165" s="3" t="s">
        <v>187</v>
      </c>
      <c r="C165" s="4">
        <v>0.77469170371344442</v>
      </c>
      <c r="D165" s="4" t="s">
        <v>12</v>
      </c>
      <c r="E165" s="5"/>
      <c r="F165" s="5"/>
      <c r="G165" s="5"/>
      <c r="H165" s="6"/>
      <c r="I165" s="3" t="s">
        <v>13</v>
      </c>
      <c r="J165" s="3" t="s">
        <v>12</v>
      </c>
    </row>
    <row r="166" spans="1:10" ht="100" customHeight="1" x14ac:dyDescent="0.2">
      <c r="A166" s="3" t="s">
        <v>188</v>
      </c>
      <c r="B166" t="s">
        <v>11</v>
      </c>
      <c r="C166" s="4">
        <v>0.71979740101737799</v>
      </c>
      <c r="D166" s="4" t="s">
        <v>12</v>
      </c>
      <c r="E166" s="5"/>
      <c r="F166" s="5"/>
      <c r="G166" s="5"/>
      <c r="H166" s="6"/>
      <c r="I166" s="3" t="s">
        <v>13</v>
      </c>
      <c r="J166" s="3" t="s">
        <v>12</v>
      </c>
    </row>
    <row r="167" spans="1:10" ht="100" customHeight="1" x14ac:dyDescent="0.2">
      <c r="A167" s="3" t="s">
        <v>189</v>
      </c>
      <c r="B167" t="s">
        <v>11</v>
      </c>
      <c r="C167" s="4">
        <v>-0.90886959507835341</v>
      </c>
      <c r="D167" s="4" t="s">
        <v>12</v>
      </c>
      <c r="E167" s="5"/>
      <c r="F167" s="5"/>
      <c r="G167" s="5"/>
      <c r="H167" s="6"/>
      <c r="I167" s="3" t="s">
        <v>13</v>
      </c>
      <c r="J167" s="3" t="s">
        <v>12</v>
      </c>
    </row>
    <row r="168" spans="1:10" ht="100" customHeight="1" x14ac:dyDescent="0.2">
      <c r="A168" s="3" t="s">
        <v>190</v>
      </c>
      <c r="B168" t="s">
        <v>11</v>
      </c>
      <c r="C168" s="4">
        <v>-1.0667237303924577</v>
      </c>
      <c r="D168" s="4" t="s">
        <v>12</v>
      </c>
      <c r="E168" s="5"/>
      <c r="F168" s="5"/>
      <c r="G168" s="5"/>
      <c r="H168" s="6"/>
      <c r="I168" s="3" t="s">
        <v>13</v>
      </c>
      <c r="J168" s="3" t="s">
        <v>12</v>
      </c>
    </row>
    <row r="169" spans="1:10" ht="100" customHeight="1" x14ac:dyDescent="0.2">
      <c r="A169" s="3" t="s">
        <v>191</v>
      </c>
      <c r="B169" t="s">
        <v>11</v>
      </c>
      <c r="C169" s="4">
        <v>-1.1319262672120942</v>
      </c>
      <c r="D169" s="4" t="s">
        <v>12</v>
      </c>
      <c r="E169" s="5"/>
      <c r="F169" s="5"/>
      <c r="G169" s="5"/>
      <c r="H169" s="6"/>
      <c r="I169" s="3" t="s">
        <v>13</v>
      </c>
      <c r="J169" s="3" t="s">
        <v>12</v>
      </c>
    </row>
    <row r="170" spans="1:10" ht="100" customHeight="1" x14ac:dyDescent="0.2">
      <c r="A170" s="3" t="s">
        <v>192</v>
      </c>
      <c r="B170" t="s">
        <v>11</v>
      </c>
      <c r="C170" s="4">
        <v>2.0367775118076561</v>
      </c>
      <c r="D170" s="4" t="s">
        <v>12</v>
      </c>
      <c r="E170" s="5"/>
      <c r="F170" s="5"/>
      <c r="G170" s="5"/>
      <c r="H170" s="6"/>
      <c r="I170" s="3" t="s">
        <v>13</v>
      </c>
      <c r="J170" s="3" t="s">
        <v>12</v>
      </c>
    </row>
    <row r="171" spans="1:10" ht="100" customHeight="1" x14ac:dyDescent="0.2">
      <c r="A171" s="3" t="s">
        <v>193</v>
      </c>
      <c r="B171" t="s">
        <v>11</v>
      </c>
      <c r="C171" s="4">
        <v>-1.75414565886997</v>
      </c>
      <c r="D171" s="4" t="s">
        <v>12</v>
      </c>
      <c r="E171" s="5"/>
      <c r="F171" s="5"/>
      <c r="G171" s="5"/>
      <c r="H171" s="6"/>
      <c r="I171" s="3" t="s">
        <v>13</v>
      </c>
      <c r="J171" s="3" t="s">
        <v>12</v>
      </c>
    </row>
    <row r="172" spans="1:10" ht="100" customHeight="1" x14ac:dyDescent="0.2">
      <c r="A172" s="3" t="s">
        <v>194</v>
      </c>
      <c r="B172" t="s">
        <v>11</v>
      </c>
      <c r="C172" s="4">
        <v>-4.1135360523243771E-2</v>
      </c>
      <c r="D172" s="4" t="s">
        <v>12</v>
      </c>
      <c r="E172" s="5"/>
      <c r="F172" s="5"/>
      <c r="G172" s="5"/>
      <c r="H172" s="6"/>
      <c r="I172" s="3" t="s">
        <v>13</v>
      </c>
      <c r="J172" s="3" t="s">
        <v>12</v>
      </c>
    </row>
    <row r="173" spans="1:10" ht="100" customHeight="1" x14ac:dyDescent="0.2">
      <c r="A173" s="3" t="s">
        <v>195</v>
      </c>
      <c r="B173" t="s">
        <v>11</v>
      </c>
      <c r="C173" s="4">
        <v>0.43858105720037094</v>
      </c>
      <c r="D173" s="4" t="s">
        <v>12</v>
      </c>
      <c r="E173" s="5"/>
      <c r="F173" s="5"/>
      <c r="G173" s="5"/>
      <c r="H173" s="6"/>
      <c r="I173" s="3" t="s">
        <v>13</v>
      </c>
      <c r="J173" s="3" t="s">
        <v>12</v>
      </c>
    </row>
    <row r="174" spans="1:10" ht="100" customHeight="1" x14ac:dyDescent="0.2">
      <c r="A174" s="3" t="s">
        <v>196</v>
      </c>
      <c r="B174" t="s">
        <v>11</v>
      </c>
      <c r="C174" s="4">
        <v>-3.4744150870554638</v>
      </c>
      <c r="D174" s="4" t="s">
        <v>12</v>
      </c>
      <c r="E174" s="5"/>
      <c r="F174" s="5"/>
      <c r="G174" s="5"/>
      <c r="H174" s="6"/>
      <c r="I174" s="3" t="s">
        <v>13</v>
      </c>
      <c r="J174" s="3" t="s">
        <v>12</v>
      </c>
    </row>
    <row r="175" spans="1:10" ht="100" customHeight="1" x14ac:dyDescent="0.2">
      <c r="A175" s="3" t="s">
        <v>197</v>
      </c>
      <c r="B175" t="s">
        <v>11</v>
      </c>
      <c r="C175" s="4">
        <v>-1.0300896416389291</v>
      </c>
      <c r="D175" s="4" t="s">
        <v>12</v>
      </c>
      <c r="E175" s="5"/>
      <c r="F175" s="5"/>
      <c r="G175" s="5"/>
      <c r="H175" s="6"/>
      <c r="I175" s="3" t="s">
        <v>13</v>
      </c>
      <c r="J175" s="3" t="s">
        <v>12</v>
      </c>
    </row>
    <row r="176" spans="1:10" ht="100" customHeight="1" x14ac:dyDescent="0.2">
      <c r="A176" s="3" t="s">
        <v>198</v>
      </c>
      <c r="B176" t="s">
        <v>11</v>
      </c>
      <c r="C176" s="4">
        <v>2.9225457122835587</v>
      </c>
      <c r="D176" s="4" t="s">
        <v>12</v>
      </c>
      <c r="E176" s="5"/>
      <c r="F176" s="5"/>
      <c r="G176" s="5"/>
      <c r="H176" s="6"/>
      <c r="I176" s="3" t="s">
        <v>13</v>
      </c>
      <c r="J176" s="3" t="s">
        <v>12</v>
      </c>
    </row>
    <row r="177" spans="1:10" ht="100" customHeight="1" x14ac:dyDescent="0.2">
      <c r="A177" s="3" t="s">
        <v>199</v>
      </c>
      <c r="B177" t="s">
        <v>11</v>
      </c>
      <c r="C177" s="4">
        <v>-2.6340671799296969</v>
      </c>
      <c r="D177" s="4" t="s">
        <v>12</v>
      </c>
      <c r="E177" s="5"/>
      <c r="F177" s="5"/>
      <c r="G177" s="5"/>
      <c r="H177" s="6"/>
      <c r="I177" s="3" t="s">
        <v>13</v>
      </c>
      <c r="J177" s="3" t="s">
        <v>12</v>
      </c>
    </row>
    <row r="178" spans="1:10" ht="100" customHeight="1" x14ac:dyDescent="0.2">
      <c r="A178" s="3" t="s">
        <v>200</v>
      </c>
      <c r="B178" t="s">
        <v>11</v>
      </c>
      <c r="C178" s="4">
        <v>-2.9334312717468114</v>
      </c>
      <c r="D178" s="4" t="s">
        <v>12</v>
      </c>
      <c r="E178" s="5"/>
      <c r="F178" s="5"/>
      <c r="G178" s="5"/>
      <c r="H178" s="6"/>
      <c r="I178" s="3" t="s">
        <v>13</v>
      </c>
      <c r="J178" s="3" t="s">
        <v>12</v>
      </c>
    </row>
    <row r="179" spans="1:10" ht="100" customHeight="1" x14ac:dyDescent="0.2">
      <c r="A179" s="3" t="s">
        <v>201</v>
      </c>
      <c r="B179" t="s">
        <v>11</v>
      </c>
      <c r="C179" s="4">
        <v>-1.5130772144833506</v>
      </c>
      <c r="D179" s="4" t="s">
        <v>12</v>
      </c>
      <c r="E179" s="5"/>
      <c r="F179" s="5"/>
      <c r="G179" s="5"/>
      <c r="H179" s="6"/>
      <c r="I179" s="3" t="s">
        <v>13</v>
      </c>
      <c r="J179" s="3" t="s">
        <v>12</v>
      </c>
    </row>
    <row r="180" spans="1:10" ht="100" customHeight="1" x14ac:dyDescent="0.2">
      <c r="A180" s="3" t="s">
        <v>202</v>
      </c>
      <c r="B180" t="s">
        <v>11</v>
      </c>
      <c r="C180" s="4">
        <v>-1.6245552923795192</v>
      </c>
      <c r="D180" s="4" t="s">
        <v>12</v>
      </c>
      <c r="E180" s="5"/>
      <c r="F180" s="5"/>
      <c r="G180" s="5"/>
      <c r="H180" s="6"/>
      <c r="I180" s="3" t="s">
        <v>13</v>
      </c>
      <c r="J180" s="3" t="s">
        <v>12</v>
      </c>
    </row>
    <row r="181" spans="1:10" ht="100" customHeight="1" x14ac:dyDescent="0.2">
      <c r="A181" s="3" t="s">
        <v>203</v>
      </c>
      <c r="B181" t="s">
        <v>11</v>
      </c>
      <c r="C181" s="4">
        <v>-7.6621164263379642</v>
      </c>
      <c r="D181" s="4" t="s">
        <v>12</v>
      </c>
      <c r="E181" s="5"/>
      <c r="F181" s="5"/>
      <c r="G181" s="5"/>
      <c r="H181" s="6"/>
      <c r="I181" s="3" t="s">
        <v>13</v>
      </c>
      <c r="J181" s="3" t="s">
        <v>12</v>
      </c>
    </row>
    <row r="182" spans="1:10" ht="100" customHeight="1" x14ac:dyDescent="0.2">
      <c r="A182" s="3" t="s">
        <v>204</v>
      </c>
      <c r="B182" t="s">
        <v>11</v>
      </c>
      <c r="C182" s="4">
        <v>-3.7088709932842843</v>
      </c>
      <c r="D182" s="4" t="s">
        <v>12</v>
      </c>
      <c r="E182" s="5"/>
      <c r="F182" s="5"/>
      <c r="G182" s="5"/>
      <c r="H182" s="6"/>
      <c r="I182" s="3" t="s">
        <v>13</v>
      </c>
      <c r="J182" s="3" t="s">
        <v>12</v>
      </c>
    </row>
    <row r="183" spans="1:10" ht="100" customHeight="1" x14ac:dyDescent="0.2">
      <c r="A183" s="3" t="s">
        <v>205</v>
      </c>
      <c r="B183" t="s">
        <v>11</v>
      </c>
      <c r="C183" s="4">
        <v>-2.0571335042709591</v>
      </c>
      <c r="D183" s="4" t="s">
        <v>12</v>
      </c>
      <c r="E183" s="5"/>
      <c r="F183" s="5"/>
      <c r="G183" s="5"/>
      <c r="H183" s="6"/>
      <c r="I183" s="3" t="s">
        <v>13</v>
      </c>
      <c r="J183" s="3" t="s">
        <v>12</v>
      </c>
    </row>
    <row r="184" spans="1:10" ht="100" customHeight="1" x14ac:dyDescent="0.2">
      <c r="A184" s="3" t="s">
        <v>206</v>
      </c>
      <c r="B184" t="s">
        <v>11</v>
      </c>
      <c r="C184" s="4">
        <v>-0.94474622666511043</v>
      </c>
      <c r="D184" s="4" t="s">
        <v>12</v>
      </c>
      <c r="E184" s="5"/>
      <c r="F184" s="5"/>
      <c r="G184" s="5"/>
      <c r="H184" s="6"/>
      <c r="I184" s="3" t="s">
        <v>13</v>
      </c>
      <c r="J184" s="3" t="s">
        <v>12</v>
      </c>
    </row>
    <row r="185" spans="1:10" ht="100" customHeight="1" x14ac:dyDescent="0.2">
      <c r="A185" s="3" t="s">
        <v>207</v>
      </c>
      <c r="B185" t="s">
        <v>11</v>
      </c>
      <c r="C185" s="4">
        <v>14.901362591602558</v>
      </c>
      <c r="D185" s="4" t="s">
        <v>28</v>
      </c>
      <c r="E185" s="5">
        <v>55400</v>
      </c>
      <c r="F185" s="5">
        <v>1.1800000000000001E-3</v>
      </c>
      <c r="G185" s="5">
        <v>2.1200000000000001E-8</v>
      </c>
      <c r="H185" s="6">
        <v>6.3</v>
      </c>
      <c r="I185" s="3" t="s">
        <v>17</v>
      </c>
      <c r="J185" s="3" t="s">
        <v>29</v>
      </c>
    </row>
    <row r="186" spans="1:10" ht="100" customHeight="1" x14ac:dyDescent="0.2">
      <c r="A186" s="3" t="s">
        <v>208</v>
      </c>
      <c r="B186" t="s">
        <v>11</v>
      </c>
      <c r="C186" s="4">
        <v>-2.2871023107903081</v>
      </c>
      <c r="D186" s="4" t="s">
        <v>12</v>
      </c>
      <c r="E186" s="5"/>
      <c r="F186" s="5"/>
      <c r="G186" s="5"/>
      <c r="H186" s="6"/>
      <c r="I186" s="3" t="s">
        <v>13</v>
      </c>
      <c r="J186" s="3" t="s">
        <v>12</v>
      </c>
    </row>
    <row r="187" spans="1:10" ht="100" customHeight="1" x14ac:dyDescent="0.2">
      <c r="A187" s="3" t="s">
        <v>209</v>
      </c>
      <c r="B187" t="s">
        <v>11</v>
      </c>
      <c r="C187" s="4">
        <v>8.9429218820312268</v>
      </c>
      <c r="D187" s="4" t="s">
        <v>12</v>
      </c>
      <c r="E187" s="5"/>
      <c r="F187" s="5"/>
      <c r="G187" s="5"/>
      <c r="H187" s="6"/>
      <c r="I187" s="3" t="s">
        <v>13</v>
      </c>
      <c r="J187" s="3" t="s">
        <v>12</v>
      </c>
    </row>
    <row r="188" spans="1:10" ht="100" customHeight="1" x14ac:dyDescent="0.2">
      <c r="A188" s="3" t="s">
        <v>210</v>
      </c>
      <c r="B188" t="s">
        <v>11</v>
      </c>
      <c r="C188" s="4">
        <v>0.70256519830031072</v>
      </c>
      <c r="D188" s="4" t="s">
        <v>12</v>
      </c>
      <c r="E188" s="5"/>
      <c r="F188" s="5"/>
      <c r="G188" s="5"/>
      <c r="H188" s="6"/>
      <c r="I188" s="3" t="s">
        <v>13</v>
      </c>
      <c r="J188" s="3" t="s">
        <v>12</v>
      </c>
    </row>
    <row r="189" spans="1:10" ht="100" customHeight="1" x14ac:dyDescent="0.2">
      <c r="A189" s="3" t="s">
        <v>211</v>
      </c>
      <c r="B189" t="s">
        <v>11</v>
      </c>
      <c r="C189" s="4">
        <v>1.4136687130725758</v>
      </c>
      <c r="D189" s="4" t="s">
        <v>12</v>
      </c>
      <c r="E189" s="5"/>
      <c r="F189" s="5"/>
      <c r="G189" s="5"/>
      <c r="H189" s="6"/>
      <c r="I189" s="3" t="s">
        <v>13</v>
      </c>
      <c r="J189" s="3" t="s">
        <v>12</v>
      </c>
    </row>
    <row r="190" spans="1:10" ht="100" customHeight="1" x14ac:dyDescent="0.2">
      <c r="A190" s="3" t="s">
        <v>212</v>
      </c>
      <c r="B190" t="s">
        <v>11</v>
      </c>
      <c r="C190" s="4">
        <v>-8.618297734875954</v>
      </c>
      <c r="D190" s="4" t="s">
        <v>12</v>
      </c>
      <c r="E190" s="5"/>
      <c r="F190" s="5"/>
      <c r="G190" s="5"/>
      <c r="H190" s="6"/>
      <c r="I190" s="3" t="s">
        <v>13</v>
      </c>
      <c r="J190" s="3" t="s">
        <v>12</v>
      </c>
    </row>
    <row r="191" spans="1:10" ht="100" customHeight="1" x14ac:dyDescent="0.2">
      <c r="A191" s="3" t="s">
        <v>213</v>
      </c>
      <c r="B191" t="s">
        <v>11</v>
      </c>
      <c r="C191" s="4">
        <v>2.4571490869187458</v>
      </c>
      <c r="D191" s="4" t="s">
        <v>12</v>
      </c>
      <c r="E191" s="5"/>
      <c r="F191" s="5"/>
      <c r="G191" s="5"/>
      <c r="H191" s="6"/>
      <c r="I191" s="3" t="s">
        <v>13</v>
      </c>
      <c r="J191" s="3" t="s">
        <v>12</v>
      </c>
    </row>
    <row r="192" spans="1:10" ht="100" customHeight="1" x14ac:dyDescent="0.2">
      <c r="A192" s="3" t="s">
        <v>214</v>
      </c>
      <c r="B192" t="s">
        <v>11</v>
      </c>
      <c r="C192" s="4">
        <v>1.0934278773554984</v>
      </c>
      <c r="D192" s="4" t="s">
        <v>12</v>
      </c>
      <c r="E192" s="5"/>
      <c r="F192" s="5"/>
      <c r="G192" s="5"/>
      <c r="H192" s="6"/>
      <c r="I192" s="3" t="s">
        <v>13</v>
      </c>
      <c r="J192" s="3" t="s">
        <v>12</v>
      </c>
    </row>
    <row r="193" spans="1:10" ht="100" customHeight="1" x14ac:dyDescent="0.2">
      <c r="A193" s="3" t="s">
        <v>215</v>
      </c>
      <c r="B193" t="s">
        <v>11</v>
      </c>
      <c r="C193" s="4">
        <v>1.1648732683083203</v>
      </c>
      <c r="D193" s="4" t="s">
        <v>12</v>
      </c>
      <c r="E193" s="5"/>
      <c r="F193" s="5"/>
      <c r="G193" s="5"/>
      <c r="H193" s="6"/>
      <c r="I193" s="3" t="s">
        <v>13</v>
      </c>
      <c r="J193" s="3" t="s">
        <v>12</v>
      </c>
    </row>
    <row r="194" spans="1:10" ht="100" customHeight="1" x14ac:dyDescent="0.2">
      <c r="A194" s="3" t="s">
        <v>216</v>
      </c>
      <c r="B194" t="s">
        <v>11</v>
      </c>
      <c r="C194" s="4">
        <v>-0.12031439015667694</v>
      </c>
      <c r="D194" s="4" t="s">
        <v>12</v>
      </c>
      <c r="E194" s="5"/>
      <c r="F194" s="5"/>
      <c r="G194" s="5"/>
      <c r="H194" s="6"/>
      <c r="I194" s="3" t="s">
        <v>13</v>
      </c>
      <c r="J194" s="3" t="s">
        <v>12</v>
      </c>
    </row>
    <row r="195" spans="1:10" ht="100" customHeight="1" x14ac:dyDescent="0.2">
      <c r="A195" s="3" t="s">
        <v>217</v>
      </c>
      <c r="B195" t="s">
        <v>11</v>
      </c>
      <c r="C195" s="4">
        <v>13.691926306071945</v>
      </c>
      <c r="D195" s="4" t="s">
        <v>28</v>
      </c>
      <c r="E195" s="5">
        <v>27200</v>
      </c>
      <c r="F195" s="5">
        <v>1.34E-3</v>
      </c>
      <c r="G195" s="5">
        <v>4.9299999999999998E-8</v>
      </c>
      <c r="H195" s="6">
        <v>9.1</v>
      </c>
      <c r="I195" s="3" t="s">
        <v>17</v>
      </c>
      <c r="J195" s="3" t="s">
        <v>29</v>
      </c>
    </row>
    <row r="196" spans="1:10" ht="100" customHeight="1" x14ac:dyDescent="0.2">
      <c r="A196" s="3" t="s">
        <v>218</v>
      </c>
      <c r="B196" t="s">
        <v>11</v>
      </c>
      <c r="C196" s="4">
        <v>-0.46039983100984694</v>
      </c>
      <c r="D196" s="4" t="s">
        <v>12</v>
      </c>
      <c r="E196" s="5"/>
      <c r="F196" s="5"/>
      <c r="G196" s="5"/>
      <c r="H196" s="6"/>
      <c r="I196" s="3" t="s">
        <v>13</v>
      </c>
      <c r="J196" s="3" t="s">
        <v>12</v>
      </c>
    </row>
    <row r="197" spans="1:10" ht="100" customHeight="1" x14ac:dyDescent="0.2">
      <c r="A197" s="3" t="s">
        <v>219</v>
      </c>
      <c r="B197" t="s">
        <v>11</v>
      </c>
      <c r="C197" s="4">
        <v>-3.1945734056578514</v>
      </c>
      <c r="D197" s="4" t="s">
        <v>12</v>
      </c>
      <c r="E197" s="5"/>
      <c r="F197" s="5"/>
      <c r="G197" s="5"/>
      <c r="H197" s="6"/>
      <c r="I197" s="3" t="s">
        <v>13</v>
      </c>
      <c r="J197" s="3" t="s">
        <v>12</v>
      </c>
    </row>
    <row r="198" spans="1:10" ht="100" customHeight="1" x14ac:dyDescent="0.2">
      <c r="A198" s="3" t="s">
        <v>220</v>
      </c>
      <c r="B198" t="s">
        <v>11</v>
      </c>
      <c r="C198" s="4">
        <v>-3.0962709502797603</v>
      </c>
      <c r="D198" s="4" t="s">
        <v>12</v>
      </c>
      <c r="E198" s="5"/>
      <c r="F198" s="5"/>
      <c r="G198" s="5"/>
      <c r="H198" s="6"/>
      <c r="I198" s="3" t="s">
        <v>13</v>
      </c>
      <c r="J198" s="3" t="s">
        <v>12</v>
      </c>
    </row>
    <row r="199" spans="1:10" ht="100" customHeight="1" x14ac:dyDescent="0.2">
      <c r="A199" s="3" t="s">
        <v>221</v>
      </c>
      <c r="B199" t="s">
        <v>11</v>
      </c>
      <c r="C199" s="4">
        <v>0.74140545431380767</v>
      </c>
      <c r="D199" s="4" t="s">
        <v>12</v>
      </c>
      <c r="E199" s="5"/>
      <c r="F199" s="5"/>
      <c r="G199" s="5"/>
      <c r="H199" s="6"/>
      <c r="I199" s="3" t="s">
        <v>13</v>
      </c>
      <c r="J199" s="3" t="s">
        <v>12</v>
      </c>
    </row>
    <row r="200" spans="1:10" ht="100" customHeight="1" x14ac:dyDescent="0.2">
      <c r="A200" s="3" t="s">
        <v>222</v>
      </c>
      <c r="B200" t="s">
        <v>11</v>
      </c>
      <c r="C200" s="4">
        <v>22.651188466902791</v>
      </c>
      <c r="D200" s="4" t="s">
        <v>28</v>
      </c>
      <c r="E200" s="5">
        <v>1560000</v>
      </c>
      <c r="F200" s="5">
        <v>1.2899999999999999E-3</v>
      </c>
      <c r="G200" s="5">
        <v>8.2900000000000003E-10</v>
      </c>
      <c r="H200" s="6">
        <v>5.0999999999999996</v>
      </c>
      <c r="I200" s="3" t="s">
        <v>17</v>
      </c>
      <c r="J200" s="3" t="s">
        <v>29</v>
      </c>
    </row>
    <row r="201" spans="1:10" ht="100" customHeight="1" x14ac:dyDescent="0.2">
      <c r="A201" s="3" t="s">
        <v>223</v>
      </c>
      <c r="B201" t="s">
        <v>11</v>
      </c>
      <c r="C201" s="4">
        <v>0.49936743059981575</v>
      </c>
      <c r="D201" s="4" t="s">
        <v>12</v>
      </c>
      <c r="E201" s="5"/>
      <c r="F201" s="5"/>
      <c r="G201" s="5"/>
      <c r="H201" s="6"/>
      <c r="I201" s="3" t="s">
        <v>13</v>
      </c>
      <c r="J201" s="3" t="s">
        <v>12</v>
      </c>
    </row>
    <row r="202" spans="1:10" ht="100" customHeight="1" x14ac:dyDescent="0.2">
      <c r="A202" s="3" t="s">
        <v>224</v>
      </c>
      <c r="B202" t="s">
        <v>11</v>
      </c>
      <c r="C202" s="4">
        <v>19.509149135257353</v>
      </c>
      <c r="D202" s="4" t="s">
        <v>28</v>
      </c>
      <c r="E202" s="5">
        <v>48800</v>
      </c>
      <c r="F202" s="5">
        <v>7.7300000000000003E-4</v>
      </c>
      <c r="G202" s="5">
        <v>1.5799999999999999E-8</v>
      </c>
      <c r="H202" s="6">
        <v>5.4</v>
      </c>
      <c r="I202" s="3" t="s">
        <v>17</v>
      </c>
      <c r="J202" s="3" t="s">
        <v>29</v>
      </c>
    </row>
    <row r="203" spans="1:10" ht="100" customHeight="1" x14ac:dyDescent="0.2">
      <c r="A203" s="3" t="s">
        <v>225</v>
      </c>
      <c r="B203" t="s">
        <v>11</v>
      </c>
      <c r="C203" s="4">
        <v>1.8564928812450261</v>
      </c>
      <c r="D203" s="4" t="s">
        <v>12</v>
      </c>
      <c r="E203" s="5"/>
      <c r="F203" s="5"/>
      <c r="G203" s="5"/>
      <c r="H203" s="6"/>
      <c r="I203" s="3" t="s">
        <v>13</v>
      </c>
      <c r="J203" s="3" t="s">
        <v>12</v>
      </c>
    </row>
    <row r="204" spans="1:10" ht="100" customHeight="1" x14ac:dyDescent="0.2">
      <c r="A204" s="3" t="s">
        <v>226</v>
      </c>
      <c r="B204" t="s">
        <v>11</v>
      </c>
      <c r="C204" s="4">
        <v>36.120026976702022</v>
      </c>
      <c r="D204" s="4" t="s">
        <v>16</v>
      </c>
      <c r="E204" s="5">
        <v>41500</v>
      </c>
      <c r="F204" s="5">
        <v>1.0000000000000001E-5</v>
      </c>
      <c r="G204" s="5">
        <v>2.4099999999999999E-10</v>
      </c>
      <c r="H204" s="6">
        <v>14.6</v>
      </c>
      <c r="I204" s="3" t="s">
        <v>17</v>
      </c>
      <c r="J204" s="3" t="s">
        <v>18</v>
      </c>
    </row>
    <row r="205" spans="1:10" ht="100" customHeight="1" x14ac:dyDescent="0.2">
      <c r="A205" s="3" t="s">
        <v>227</v>
      </c>
      <c r="B205" t="s">
        <v>11</v>
      </c>
      <c r="C205" s="4">
        <v>-0.25398749806085508</v>
      </c>
      <c r="D205" s="4" t="s">
        <v>12</v>
      </c>
      <c r="E205" s="5"/>
      <c r="F205" s="5"/>
      <c r="G205" s="5"/>
      <c r="H205" s="6"/>
      <c r="I205" s="3" t="s">
        <v>13</v>
      </c>
      <c r="J205" s="3" t="s">
        <v>12</v>
      </c>
    </row>
    <row r="206" spans="1:10" ht="100" customHeight="1" x14ac:dyDescent="0.2">
      <c r="A206" s="3" t="s">
        <v>228</v>
      </c>
      <c r="B206" t="s">
        <v>11</v>
      </c>
      <c r="C206" s="4">
        <v>-3.2439341743489321</v>
      </c>
      <c r="D206" s="4" t="s">
        <v>12</v>
      </c>
      <c r="E206" s="5"/>
      <c r="F206" s="5"/>
      <c r="G206" s="5"/>
      <c r="H206" s="6"/>
      <c r="I206" s="3" t="s">
        <v>13</v>
      </c>
      <c r="J206" s="3" t="s">
        <v>12</v>
      </c>
    </row>
    <row r="207" spans="1:10" ht="100" customHeight="1" x14ac:dyDescent="0.2">
      <c r="A207" s="3" t="s">
        <v>229</v>
      </c>
      <c r="B207" t="s">
        <v>11</v>
      </c>
      <c r="C207" s="4">
        <v>-4.366002786611551E-2</v>
      </c>
      <c r="D207" s="4" t="s">
        <v>12</v>
      </c>
      <c r="E207" s="5"/>
      <c r="F207" s="5"/>
      <c r="G207" s="5"/>
      <c r="H207" s="6"/>
      <c r="I207" s="3" t="s">
        <v>13</v>
      </c>
      <c r="J207" s="3" t="s">
        <v>12</v>
      </c>
    </row>
    <row r="208" spans="1:10" ht="100" customHeight="1" x14ac:dyDescent="0.2">
      <c r="A208" s="3" t="s">
        <v>230</v>
      </c>
      <c r="B208" t="s">
        <v>11</v>
      </c>
      <c r="C208" s="4">
        <v>5.2290454363376853</v>
      </c>
      <c r="D208" s="4" t="s">
        <v>12</v>
      </c>
      <c r="E208" s="5"/>
      <c r="F208" s="5"/>
      <c r="G208" s="5"/>
      <c r="H208" s="6"/>
      <c r="I208" s="3" t="s">
        <v>13</v>
      </c>
      <c r="J208" s="3" t="s">
        <v>12</v>
      </c>
    </row>
    <row r="209" spans="1:10" ht="100" customHeight="1" x14ac:dyDescent="0.2">
      <c r="A209" s="3" t="s">
        <v>231</v>
      </c>
      <c r="B209" t="s">
        <v>11</v>
      </c>
      <c r="C209" s="4">
        <v>46.320139145064644</v>
      </c>
      <c r="D209" s="4" t="s">
        <v>16</v>
      </c>
      <c r="E209" s="5">
        <v>449000</v>
      </c>
      <c r="F209" s="5">
        <v>3.9199999999999999E-4</v>
      </c>
      <c r="G209" s="5">
        <v>8.7199999999999999E-10</v>
      </c>
      <c r="H209" s="6">
        <v>10.5</v>
      </c>
      <c r="I209" s="3" t="s">
        <v>17</v>
      </c>
      <c r="J209" s="3" t="s">
        <v>18</v>
      </c>
    </row>
    <row r="210" spans="1:10" ht="100" customHeight="1" x14ac:dyDescent="0.2">
      <c r="A210" s="3" t="s">
        <v>232</v>
      </c>
      <c r="B210" t="s">
        <v>11</v>
      </c>
      <c r="C210" s="4">
        <v>-4.3466474560542716</v>
      </c>
      <c r="D210" s="4" t="s">
        <v>12</v>
      </c>
      <c r="E210" s="5"/>
      <c r="F210" s="5"/>
      <c r="G210" s="5"/>
      <c r="H210" s="6"/>
      <c r="I210" s="3" t="s">
        <v>13</v>
      </c>
      <c r="J210" s="3" t="s">
        <v>12</v>
      </c>
    </row>
    <row r="211" spans="1:10" ht="100" customHeight="1" x14ac:dyDescent="0.2">
      <c r="A211" s="3" t="s">
        <v>233</v>
      </c>
      <c r="B211" t="s">
        <v>11</v>
      </c>
      <c r="C211" s="4">
        <v>-0.19545611132893567</v>
      </c>
      <c r="D211" s="4" t="s">
        <v>12</v>
      </c>
      <c r="E211" s="5"/>
      <c r="F211" s="5"/>
      <c r="G211" s="5"/>
      <c r="H211" s="6"/>
      <c r="I211" s="3" t="s">
        <v>13</v>
      </c>
      <c r="J211" s="3" t="s">
        <v>12</v>
      </c>
    </row>
    <row r="212" spans="1:10" ht="100" customHeight="1" x14ac:dyDescent="0.2">
      <c r="A212" s="3" t="s">
        <v>234</v>
      </c>
      <c r="B212" t="s">
        <v>11</v>
      </c>
      <c r="C212" s="4">
        <v>19.372406283448889</v>
      </c>
      <c r="D212" s="4" t="s">
        <v>28</v>
      </c>
      <c r="E212" s="5">
        <v>45800</v>
      </c>
      <c r="F212" s="5">
        <v>1.4999999999999999E-4</v>
      </c>
      <c r="G212" s="5">
        <v>3.2799999999999998E-9</v>
      </c>
      <c r="H212" s="6">
        <v>7.9</v>
      </c>
      <c r="I212" s="3" t="s">
        <v>17</v>
      </c>
      <c r="J212" s="3" t="s">
        <v>29</v>
      </c>
    </row>
    <row r="213" spans="1:10" ht="100" customHeight="1" x14ac:dyDescent="0.2">
      <c r="A213" s="3" t="s">
        <v>235</v>
      </c>
      <c r="B213" t="s">
        <v>11</v>
      </c>
      <c r="C213" s="4">
        <v>-2.4768454822878545</v>
      </c>
      <c r="D213" s="4" t="s">
        <v>12</v>
      </c>
      <c r="E213" s="5"/>
      <c r="F213" s="5"/>
      <c r="G213" s="5"/>
      <c r="H213" s="6"/>
      <c r="I213" s="3" t="s">
        <v>13</v>
      </c>
      <c r="J213" s="3" t="s">
        <v>12</v>
      </c>
    </row>
    <row r="214" spans="1:10" ht="100" customHeight="1" x14ac:dyDescent="0.2">
      <c r="A214" s="3" t="s">
        <v>236</v>
      </c>
      <c r="B214" t="s">
        <v>11</v>
      </c>
      <c r="C214" s="4">
        <v>0.14175082454995935</v>
      </c>
      <c r="D214" s="4" t="s">
        <v>12</v>
      </c>
      <c r="E214" s="5"/>
      <c r="F214" s="5"/>
      <c r="G214" s="5"/>
      <c r="H214" s="6"/>
      <c r="I214" s="3" t="s">
        <v>13</v>
      </c>
      <c r="J214" s="3" t="s">
        <v>12</v>
      </c>
    </row>
    <row r="215" spans="1:10" ht="100" customHeight="1" x14ac:dyDescent="0.2">
      <c r="A215" s="3" t="s">
        <v>237</v>
      </c>
      <c r="B215" t="s">
        <v>11</v>
      </c>
      <c r="C215" s="4">
        <v>-1.02566970469033</v>
      </c>
      <c r="D215" s="4" t="s">
        <v>12</v>
      </c>
      <c r="E215" s="5"/>
      <c r="F215" s="5"/>
      <c r="G215" s="5"/>
      <c r="H215" s="6"/>
      <c r="I215" s="3" t="s">
        <v>13</v>
      </c>
      <c r="J215" s="3" t="s">
        <v>12</v>
      </c>
    </row>
    <row r="216" spans="1:10" ht="100" customHeight="1" x14ac:dyDescent="0.2">
      <c r="A216" s="3" t="s">
        <v>238</v>
      </c>
      <c r="B216" t="s">
        <v>11</v>
      </c>
      <c r="C216" s="4">
        <v>30.053609579610846</v>
      </c>
      <c r="D216" s="4" t="s">
        <v>16</v>
      </c>
      <c r="E216" s="5">
        <v>30400</v>
      </c>
      <c r="F216" s="5">
        <v>2.5300000000000002E-4</v>
      </c>
      <c r="G216" s="5">
        <v>8.3400000000000006E-9</v>
      </c>
      <c r="H216" s="6">
        <v>6.8</v>
      </c>
      <c r="I216" s="3" t="s">
        <v>17</v>
      </c>
      <c r="J216" s="3" t="s">
        <v>18</v>
      </c>
    </row>
    <row r="217" spans="1:10" ht="100" customHeight="1" x14ac:dyDescent="0.2">
      <c r="A217" s="3" t="s">
        <v>239</v>
      </c>
      <c r="B217" t="s">
        <v>11</v>
      </c>
      <c r="C217" s="4">
        <v>0.69865543628940319</v>
      </c>
      <c r="D217" s="4" t="s">
        <v>12</v>
      </c>
      <c r="E217" s="5"/>
      <c r="F217" s="5"/>
      <c r="G217" s="5"/>
      <c r="H217" s="6"/>
      <c r="I217" s="3" t="s">
        <v>13</v>
      </c>
      <c r="J217" s="3" t="s">
        <v>12</v>
      </c>
    </row>
    <row r="218" spans="1:10" ht="100" customHeight="1" x14ac:dyDescent="0.2">
      <c r="A218" s="3" t="s">
        <v>240</v>
      </c>
      <c r="B218" t="s">
        <v>11</v>
      </c>
      <c r="C218" s="4">
        <v>2.4182025237403302</v>
      </c>
      <c r="D218" s="4" t="s">
        <v>12</v>
      </c>
      <c r="E218" s="5"/>
      <c r="F218" s="5"/>
      <c r="G218" s="5"/>
      <c r="H218" s="6"/>
      <c r="I218" s="3" t="s">
        <v>13</v>
      </c>
      <c r="J218" s="3" t="s">
        <v>12</v>
      </c>
    </row>
    <row r="219" spans="1:10" ht="100" customHeight="1" x14ac:dyDescent="0.2">
      <c r="A219" s="3" t="s">
        <v>241</v>
      </c>
      <c r="B219" t="s">
        <v>11</v>
      </c>
      <c r="C219" s="4">
        <v>-3.3158326689076798</v>
      </c>
      <c r="D219" s="4" t="s">
        <v>12</v>
      </c>
      <c r="E219" s="5"/>
      <c r="F219" s="5"/>
      <c r="G219" s="5"/>
      <c r="H219" s="6"/>
      <c r="I219" s="3" t="s">
        <v>13</v>
      </c>
      <c r="J219" s="3" t="s">
        <v>12</v>
      </c>
    </row>
    <row r="220" spans="1:10" ht="100" customHeight="1" x14ac:dyDescent="0.2">
      <c r="A220" s="3" t="s">
        <v>242</v>
      </c>
      <c r="B220" t="s">
        <v>11</v>
      </c>
      <c r="C220" s="4">
        <v>8.9706829887409487</v>
      </c>
      <c r="D220" s="4" t="s">
        <v>12</v>
      </c>
      <c r="E220" s="5"/>
      <c r="F220" s="5"/>
      <c r="G220" s="5"/>
      <c r="H220" s="6"/>
      <c r="I220" s="3" t="s">
        <v>13</v>
      </c>
      <c r="J220" s="3" t="s">
        <v>12</v>
      </c>
    </row>
    <row r="221" spans="1:10" ht="100" customHeight="1" x14ac:dyDescent="0.2">
      <c r="A221" s="3" t="s">
        <v>243</v>
      </c>
      <c r="B221" t="s">
        <v>11</v>
      </c>
      <c r="C221" s="4">
        <v>28.107153523738248</v>
      </c>
      <c r="D221" s="4" t="s">
        <v>28</v>
      </c>
      <c r="E221" s="5">
        <v>41600</v>
      </c>
      <c r="F221" s="5">
        <v>1.0000000000000001E-5</v>
      </c>
      <c r="G221" s="5">
        <v>2.4E-10</v>
      </c>
      <c r="H221" s="6">
        <v>9.6999999999999993</v>
      </c>
      <c r="I221" s="3" t="s">
        <v>17</v>
      </c>
      <c r="J221" s="3" t="s">
        <v>29</v>
      </c>
    </row>
    <row r="222" spans="1:10" ht="100" customHeight="1" x14ac:dyDescent="0.2">
      <c r="A222" s="3" t="s">
        <v>244</v>
      </c>
      <c r="B222" t="s">
        <v>11</v>
      </c>
      <c r="C222" s="4">
        <v>-3.8141195549710747</v>
      </c>
      <c r="D222" s="4" t="s">
        <v>12</v>
      </c>
      <c r="E222" s="5"/>
      <c r="F222" s="5"/>
      <c r="G222" s="5"/>
      <c r="H222" s="6"/>
      <c r="I222" s="3" t="s">
        <v>13</v>
      </c>
      <c r="J222" s="3" t="s">
        <v>12</v>
      </c>
    </row>
    <row r="223" spans="1:10" ht="100" customHeight="1" x14ac:dyDescent="0.2">
      <c r="A223" s="3" t="s">
        <v>245</v>
      </c>
      <c r="B223" t="s">
        <v>11</v>
      </c>
      <c r="C223" s="4">
        <v>2.91831620129161</v>
      </c>
      <c r="D223" s="4" t="s">
        <v>12</v>
      </c>
      <c r="E223" s="5"/>
      <c r="F223" s="5"/>
      <c r="G223" s="5"/>
      <c r="H223" s="6"/>
      <c r="I223" s="3" t="s">
        <v>13</v>
      </c>
      <c r="J223" s="3" t="s">
        <v>12</v>
      </c>
    </row>
    <row r="224" spans="1:10" ht="100" customHeight="1" x14ac:dyDescent="0.2">
      <c r="A224" s="3" t="s">
        <v>246</v>
      </c>
      <c r="B224" t="s">
        <v>11</v>
      </c>
      <c r="C224" s="4">
        <v>-7.4052440393249253</v>
      </c>
      <c r="D224" s="4" t="s">
        <v>12</v>
      </c>
      <c r="E224" s="5"/>
      <c r="F224" s="5"/>
      <c r="G224" s="5"/>
      <c r="H224" s="6"/>
      <c r="I224" s="3" t="s">
        <v>13</v>
      </c>
      <c r="J224" s="3" t="s">
        <v>12</v>
      </c>
    </row>
    <row r="225" spans="1:10" ht="100" customHeight="1" x14ac:dyDescent="0.2">
      <c r="A225" s="3" t="s">
        <v>247</v>
      </c>
      <c r="B225" t="s">
        <v>11</v>
      </c>
      <c r="C225" s="4">
        <v>-1.4399775064223461</v>
      </c>
      <c r="D225" s="4" t="s">
        <v>12</v>
      </c>
      <c r="E225" s="5"/>
      <c r="F225" s="5"/>
      <c r="G225" s="5"/>
      <c r="H225" s="6"/>
      <c r="I225" s="3" t="s">
        <v>13</v>
      </c>
      <c r="J225" s="3" t="s">
        <v>12</v>
      </c>
    </row>
    <row r="226" spans="1:10" ht="100" customHeight="1" x14ac:dyDescent="0.2">
      <c r="A226" s="3" t="s">
        <v>248</v>
      </c>
      <c r="B226" t="s">
        <v>11</v>
      </c>
      <c r="C226" s="4">
        <v>2.7055066408986255</v>
      </c>
      <c r="D226" s="4" t="s">
        <v>12</v>
      </c>
      <c r="E226" s="5"/>
      <c r="F226" s="5"/>
      <c r="G226" s="5"/>
      <c r="H226" s="6"/>
      <c r="I226" s="3" t="s">
        <v>13</v>
      </c>
      <c r="J226" s="3" t="s">
        <v>12</v>
      </c>
    </row>
    <row r="227" spans="1:10" ht="100" customHeight="1" x14ac:dyDescent="0.2">
      <c r="A227" s="3" t="s">
        <v>249</v>
      </c>
      <c r="B227" t="s">
        <v>11</v>
      </c>
      <c r="C227" s="4">
        <v>-0.30334795782869761</v>
      </c>
      <c r="D227" s="4" t="s">
        <v>12</v>
      </c>
      <c r="E227" s="5"/>
      <c r="F227" s="5"/>
      <c r="G227" s="5"/>
      <c r="H227" s="6"/>
      <c r="I227" s="3" t="s">
        <v>13</v>
      </c>
      <c r="J227" s="3" t="s">
        <v>12</v>
      </c>
    </row>
    <row r="228" spans="1:10" ht="100" customHeight="1" x14ac:dyDescent="0.2">
      <c r="A228" s="3" t="s">
        <v>250</v>
      </c>
      <c r="B228" t="s">
        <v>11</v>
      </c>
      <c r="C228" s="4">
        <v>-0.63174953934592581</v>
      </c>
      <c r="D228" s="4" t="s">
        <v>12</v>
      </c>
      <c r="E228" s="5"/>
      <c r="F228" s="5"/>
      <c r="G228" s="5"/>
      <c r="H228" s="6"/>
      <c r="I228" s="3" t="s">
        <v>13</v>
      </c>
      <c r="J228" s="3" t="s">
        <v>12</v>
      </c>
    </row>
    <row r="229" spans="1:10" ht="100" customHeight="1" x14ac:dyDescent="0.2">
      <c r="A229" s="3" t="s">
        <v>251</v>
      </c>
      <c r="B229" t="s">
        <v>11</v>
      </c>
      <c r="C229" s="4">
        <v>0.48632212806296804</v>
      </c>
      <c r="D229" s="4" t="s">
        <v>12</v>
      </c>
      <c r="E229" s="5"/>
      <c r="F229" s="5"/>
      <c r="G229" s="5"/>
      <c r="H229" s="6"/>
      <c r="I229" s="3" t="s">
        <v>13</v>
      </c>
      <c r="J229" s="3" t="s">
        <v>12</v>
      </c>
    </row>
    <row r="230" spans="1:10" ht="100" customHeight="1" x14ac:dyDescent="0.2">
      <c r="A230" s="3" t="s">
        <v>252</v>
      </c>
      <c r="B230" t="s">
        <v>11</v>
      </c>
      <c r="C230" s="4">
        <v>1.4013476198169932</v>
      </c>
      <c r="D230" s="4" t="s">
        <v>12</v>
      </c>
      <c r="E230" s="5"/>
      <c r="F230" s="5"/>
      <c r="G230" s="5"/>
      <c r="H230" s="6"/>
      <c r="I230" s="3" t="s">
        <v>13</v>
      </c>
      <c r="J230" s="3" t="s">
        <v>12</v>
      </c>
    </row>
    <row r="231" spans="1:10" ht="100" customHeight="1" x14ac:dyDescent="0.2">
      <c r="A231" s="3" t="s">
        <v>253</v>
      </c>
      <c r="B231" t="s">
        <v>11</v>
      </c>
      <c r="C231" s="4">
        <v>-0.22683778631869947</v>
      </c>
      <c r="D231" s="4" t="s">
        <v>12</v>
      </c>
      <c r="E231" s="5"/>
      <c r="F231" s="5"/>
      <c r="G231" s="5"/>
      <c r="H231" s="6"/>
      <c r="I231" s="3" t="s">
        <v>13</v>
      </c>
      <c r="J231" s="3" t="s">
        <v>12</v>
      </c>
    </row>
    <row r="232" spans="1:10" ht="100" customHeight="1" x14ac:dyDescent="0.2">
      <c r="A232" s="3" t="s">
        <v>254</v>
      </c>
      <c r="B232" t="s">
        <v>11</v>
      </c>
      <c r="C232" s="4">
        <v>-0.8127067561846959</v>
      </c>
      <c r="D232" s="4" t="s">
        <v>12</v>
      </c>
      <c r="E232" s="5"/>
      <c r="F232" s="5"/>
      <c r="G232" s="5"/>
      <c r="H232" s="6"/>
      <c r="I232" s="3" t="s">
        <v>13</v>
      </c>
      <c r="J232" s="3" t="s">
        <v>12</v>
      </c>
    </row>
    <row r="233" spans="1:10" ht="100" customHeight="1" x14ac:dyDescent="0.2">
      <c r="A233" s="3" t="s">
        <v>255</v>
      </c>
      <c r="B233" t="s">
        <v>11</v>
      </c>
      <c r="C233" s="4">
        <v>-4.6420913390703193E-2</v>
      </c>
      <c r="D233" s="4" t="s">
        <v>12</v>
      </c>
      <c r="E233" s="5"/>
      <c r="F233" s="5"/>
      <c r="G233" s="5"/>
      <c r="H233" s="6"/>
      <c r="I233" s="3" t="s">
        <v>13</v>
      </c>
      <c r="J233" s="3" t="s">
        <v>12</v>
      </c>
    </row>
    <row r="234" spans="1:10" ht="100" customHeight="1" x14ac:dyDescent="0.2">
      <c r="A234" s="3" t="s">
        <v>256</v>
      </c>
      <c r="B234" t="s">
        <v>11</v>
      </c>
      <c r="C234" s="4">
        <v>-1.9465803736153455</v>
      </c>
      <c r="D234" s="4" t="s">
        <v>12</v>
      </c>
      <c r="E234" s="5"/>
      <c r="F234" s="5"/>
      <c r="G234" s="5"/>
      <c r="H234" s="6"/>
      <c r="I234" s="3" t="s">
        <v>13</v>
      </c>
      <c r="J234" s="3" t="s">
        <v>12</v>
      </c>
    </row>
    <row r="235" spans="1:10" ht="100" customHeight="1" x14ac:dyDescent="0.2">
      <c r="A235" s="3" t="s">
        <v>257</v>
      </c>
      <c r="B235" t="s">
        <v>11</v>
      </c>
      <c r="C235" s="4">
        <v>0.49961835607974581</v>
      </c>
      <c r="D235" s="4" t="s">
        <v>12</v>
      </c>
      <c r="E235" s="5"/>
      <c r="F235" s="5"/>
      <c r="G235" s="5"/>
      <c r="H235" s="6"/>
      <c r="I235" s="3" t="s">
        <v>13</v>
      </c>
      <c r="J235" s="3" t="s">
        <v>12</v>
      </c>
    </row>
    <row r="236" spans="1:10" ht="100" customHeight="1" x14ac:dyDescent="0.2">
      <c r="A236" s="3" t="s">
        <v>258</v>
      </c>
      <c r="B236" t="s">
        <v>11</v>
      </c>
      <c r="C236" s="4">
        <v>1.5832975450867135</v>
      </c>
      <c r="D236" s="4" t="s">
        <v>12</v>
      </c>
      <c r="E236" s="5"/>
      <c r="F236" s="5"/>
      <c r="G236" s="5"/>
      <c r="H236" s="6"/>
      <c r="I236" s="3" t="s">
        <v>13</v>
      </c>
      <c r="J236" s="3" t="s">
        <v>12</v>
      </c>
    </row>
    <row r="237" spans="1:10" ht="100" customHeight="1" x14ac:dyDescent="0.2">
      <c r="A237" s="3" t="s">
        <v>259</v>
      </c>
      <c r="B237" t="s">
        <v>11</v>
      </c>
      <c r="C237" s="4">
        <v>-2.5680834398322845</v>
      </c>
      <c r="D237" s="4" t="s">
        <v>12</v>
      </c>
      <c r="E237" s="5"/>
      <c r="F237" s="5"/>
      <c r="G237" s="5"/>
      <c r="H237" s="6"/>
      <c r="I237" s="3" t="s">
        <v>13</v>
      </c>
      <c r="J237" s="3" t="s">
        <v>12</v>
      </c>
    </row>
    <row r="238" spans="1:10" ht="100" customHeight="1" x14ac:dyDescent="0.2">
      <c r="A238" s="3" t="s">
        <v>260</v>
      </c>
      <c r="B238" t="s">
        <v>11</v>
      </c>
      <c r="C238" s="4">
        <v>-3.9864906973418672</v>
      </c>
      <c r="D238" s="4" t="s">
        <v>12</v>
      </c>
      <c r="E238" s="5"/>
      <c r="F238" s="5"/>
      <c r="G238" s="5"/>
      <c r="H238" s="6"/>
      <c r="I238" s="3" t="s">
        <v>13</v>
      </c>
      <c r="J238" s="3" t="s">
        <v>12</v>
      </c>
    </row>
    <row r="239" spans="1:10" ht="100" customHeight="1" x14ac:dyDescent="0.2">
      <c r="A239" s="3" t="s">
        <v>261</v>
      </c>
      <c r="B239" t="s">
        <v>11</v>
      </c>
      <c r="C239" s="4">
        <v>3.3571029298471222</v>
      </c>
      <c r="D239" s="4" t="s">
        <v>12</v>
      </c>
      <c r="E239" s="5"/>
      <c r="F239" s="5"/>
      <c r="G239" s="5"/>
      <c r="H239" s="6"/>
      <c r="I239" s="3" t="s">
        <v>13</v>
      </c>
      <c r="J239" s="3" t="s">
        <v>12</v>
      </c>
    </row>
    <row r="240" spans="1:10" ht="100" customHeight="1" x14ac:dyDescent="0.2">
      <c r="A240" s="3" t="s">
        <v>262</v>
      </c>
      <c r="B240" t="s">
        <v>11</v>
      </c>
      <c r="C240" s="4">
        <v>14.88231088059381</v>
      </c>
      <c r="D240" s="4" t="s">
        <v>28</v>
      </c>
      <c r="E240" s="5"/>
      <c r="F240" s="5"/>
      <c r="G240" s="5"/>
      <c r="H240" s="6">
        <v>7.8</v>
      </c>
      <c r="I240" s="3" t="s">
        <v>57</v>
      </c>
      <c r="J240" s="3" t="s">
        <v>86</v>
      </c>
    </row>
    <row r="241" spans="1:10" ht="100" customHeight="1" x14ac:dyDescent="0.2">
      <c r="A241" s="3" t="s">
        <v>263</v>
      </c>
      <c r="B241" t="s">
        <v>11</v>
      </c>
      <c r="C241" s="4">
        <v>-3.5575027249254916</v>
      </c>
      <c r="D241" s="4" t="s">
        <v>12</v>
      </c>
      <c r="E241" s="5"/>
      <c r="F241" s="5"/>
      <c r="G241" s="5"/>
      <c r="H241" s="6"/>
      <c r="I241" s="3" t="s">
        <v>13</v>
      </c>
      <c r="J241" s="3" t="s">
        <v>12</v>
      </c>
    </row>
    <row r="242" spans="1:10" ht="100" customHeight="1" x14ac:dyDescent="0.2">
      <c r="A242" s="3" t="s">
        <v>264</v>
      </c>
      <c r="B242" t="s">
        <v>11</v>
      </c>
      <c r="C242" s="4">
        <v>14.801296155726684</v>
      </c>
      <c r="D242" s="4" t="s">
        <v>28</v>
      </c>
      <c r="E242" s="5">
        <v>12000</v>
      </c>
      <c r="F242" s="5">
        <v>1.7899999999999999E-3</v>
      </c>
      <c r="G242" s="5">
        <v>1.4999999999999999E-7</v>
      </c>
      <c r="H242" s="6">
        <v>5</v>
      </c>
      <c r="I242" s="3" t="s">
        <v>17</v>
      </c>
      <c r="J242" s="3" t="s">
        <v>29</v>
      </c>
    </row>
    <row r="243" spans="1:10" ht="100" customHeight="1" x14ac:dyDescent="0.2">
      <c r="A243" s="3" t="s">
        <v>265</v>
      </c>
      <c r="B243" t="s">
        <v>11</v>
      </c>
      <c r="C243" s="4">
        <v>2.2046559987665635</v>
      </c>
      <c r="D243" s="4" t="s">
        <v>12</v>
      </c>
      <c r="E243" s="5"/>
      <c r="F243" s="5"/>
      <c r="G243" s="5"/>
      <c r="H243" s="6"/>
      <c r="I243" s="3" t="s">
        <v>13</v>
      </c>
      <c r="J243" s="3" t="s">
        <v>12</v>
      </c>
    </row>
    <row r="244" spans="1:10" ht="100" customHeight="1" x14ac:dyDescent="0.2">
      <c r="A244" s="3" t="s">
        <v>266</v>
      </c>
      <c r="B244" t="s">
        <v>11</v>
      </c>
      <c r="C244" s="4">
        <v>6.3685770004392975E-2</v>
      </c>
      <c r="D244" s="4" t="s">
        <v>12</v>
      </c>
      <c r="E244" s="5"/>
      <c r="F244" s="5"/>
      <c r="G244" s="5"/>
      <c r="H244" s="6"/>
      <c r="I244" s="3" t="s">
        <v>13</v>
      </c>
      <c r="J244" s="3" t="s">
        <v>12</v>
      </c>
    </row>
    <row r="245" spans="1:10" ht="100" customHeight="1" x14ac:dyDescent="0.2">
      <c r="A245" s="3" t="s">
        <v>267</v>
      </c>
      <c r="B245" t="s">
        <v>11</v>
      </c>
      <c r="C245" s="4">
        <v>1.9303233995436213</v>
      </c>
      <c r="D245" s="4" t="s">
        <v>12</v>
      </c>
      <c r="E245" s="5"/>
      <c r="F245" s="5"/>
      <c r="G245" s="5"/>
      <c r="H245" s="6"/>
      <c r="I245" s="3" t="s">
        <v>13</v>
      </c>
      <c r="J245" s="3" t="s">
        <v>12</v>
      </c>
    </row>
    <row r="246" spans="1:10" ht="100" customHeight="1" x14ac:dyDescent="0.2">
      <c r="A246" s="3" t="s">
        <v>268</v>
      </c>
      <c r="B246" t="s">
        <v>11</v>
      </c>
      <c r="C246" s="4">
        <v>74.933790766311745</v>
      </c>
      <c r="D246" s="4" t="s">
        <v>16</v>
      </c>
      <c r="E246" s="5">
        <v>47400</v>
      </c>
      <c r="F246" s="5">
        <v>3.0800000000000001E-4</v>
      </c>
      <c r="G246" s="5">
        <v>6.4899999999999997E-9</v>
      </c>
      <c r="H246" s="6">
        <v>8.6999999999999993</v>
      </c>
      <c r="I246" s="3" t="s">
        <v>17</v>
      </c>
      <c r="J246" s="3" t="s">
        <v>18</v>
      </c>
    </row>
    <row r="247" spans="1:10" ht="100" customHeight="1" x14ac:dyDescent="0.2">
      <c r="A247" s="3" t="s">
        <v>269</v>
      </c>
      <c r="B247" t="s">
        <v>11</v>
      </c>
      <c r="C247" s="4">
        <v>33.949540072163806</v>
      </c>
      <c r="D247" s="4" t="s">
        <v>16</v>
      </c>
      <c r="E247" s="5">
        <v>56400</v>
      </c>
      <c r="F247" s="5">
        <v>1.31E-3</v>
      </c>
      <c r="G247" s="5">
        <v>2.33E-8</v>
      </c>
      <c r="H247" s="6">
        <v>7.2</v>
      </c>
      <c r="I247" s="3" t="s">
        <v>17</v>
      </c>
      <c r="J247" s="3" t="s">
        <v>18</v>
      </c>
    </row>
    <row r="248" spans="1:10" ht="100" customHeight="1" x14ac:dyDescent="0.2">
      <c r="A248" s="7" t="s">
        <v>270</v>
      </c>
      <c r="B248" t="s">
        <v>271</v>
      </c>
      <c r="C248" s="4">
        <v>-3.2371355603433676</v>
      </c>
      <c r="D248" s="4" t="s">
        <v>12</v>
      </c>
      <c r="E248" s="5"/>
      <c r="F248" s="5"/>
      <c r="G248" s="5"/>
      <c r="H248" s="6"/>
      <c r="I248" s="3" t="s">
        <v>13</v>
      </c>
      <c r="J248" s="3" t="s">
        <v>12</v>
      </c>
    </row>
    <row r="249" spans="1:10" ht="100" customHeight="1" x14ac:dyDescent="0.2">
      <c r="A249" s="7" t="s">
        <v>272</v>
      </c>
      <c r="B249" t="s">
        <v>273</v>
      </c>
      <c r="C249" s="4">
        <v>-9.673839173321614</v>
      </c>
      <c r="D249" s="4" t="s">
        <v>12</v>
      </c>
      <c r="E249" s="5"/>
      <c r="F249" s="5"/>
      <c r="G249" s="5"/>
      <c r="H249" s="6"/>
      <c r="I249" s="3" t="s">
        <v>13</v>
      </c>
      <c r="J249" s="3" t="s">
        <v>12</v>
      </c>
    </row>
    <row r="250" spans="1:10" ht="100" customHeight="1" x14ac:dyDescent="0.2">
      <c r="A250" s="7" t="s">
        <v>274</v>
      </c>
      <c r="B250" t="s">
        <v>275</v>
      </c>
      <c r="C250" s="4">
        <v>0.92650769757575879</v>
      </c>
      <c r="D250" s="4" t="s">
        <v>12</v>
      </c>
      <c r="E250" s="5"/>
      <c r="F250" s="5"/>
      <c r="G250" s="5"/>
      <c r="H250" s="6"/>
      <c r="I250" s="3" t="s">
        <v>13</v>
      </c>
      <c r="J250" s="3" t="s">
        <v>12</v>
      </c>
    </row>
    <row r="251" spans="1:10" ht="100" customHeight="1" x14ac:dyDescent="0.2">
      <c r="A251" s="8" t="s">
        <v>276</v>
      </c>
      <c r="B251" t="s">
        <v>277</v>
      </c>
      <c r="C251" s="4">
        <v>63.856502608916109</v>
      </c>
      <c r="D251" s="4" t="s">
        <v>16</v>
      </c>
      <c r="E251" s="5">
        <v>1940000</v>
      </c>
      <c r="F251" s="5">
        <v>6.19E-5</v>
      </c>
      <c r="G251" s="5">
        <v>3.1800000000000003E-11</v>
      </c>
      <c r="H251" s="6">
        <v>11.4</v>
      </c>
      <c r="I251" s="3" t="s">
        <v>17</v>
      </c>
      <c r="J251" s="3" t="s">
        <v>18</v>
      </c>
    </row>
    <row r="252" spans="1:10" ht="100" customHeight="1" x14ac:dyDescent="0.2">
      <c r="A252" s="8" t="s">
        <v>278</v>
      </c>
      <c r="B252" t="s">
        <v>279</v>
      </c>
      <c r="C252" s="4">
        <v>50.885634325405441</v>
      </c>
      <c r="D252" s="4" t="s">
        <v>16</v>
      </c>
      <c r="E252" s="5">
        <v>3190000</v>
      </c>
      <c r="F252" s="5">
        <v>3.9400000000000002E-5</v>
      </c>
      <c r="G252" s="5">
        <v>1.24E-11</v>
      </c>
      <c r="H252" s="6">
        <v>9.1</v>
      </c>
      <c r="I252" s="3" t="s">
        <v>17</v>
      </c>
      <c r="J252" s="3" t="s">
        <v>18</v>
      </c>
    </row>
  </sheetData>
  <autoFilter ref="A1:K1" xr:uid="{04D86318-393A-4CA1-82ED-05B4E3102906}"/>
  <conditionalFormatting sqref="D1:D252">
    <cfRule type="containsText" dxfId="19" priority="1" operator="containsText" text="NOT CONSISTENT">
      <formula>NOT(ISERROR(SEARCH("NOT CONSISTENT",D1)))</formula>
    </cfRule>
    <cfRule type="containsText" dxfId="18" priority="2" operator="containsText" text="NO CAPTURE">
      <formula>NOT(ISERROR(SEARCH("NO CAPTURE",D1)))</formula>
    </cfRule>
    <cfRule type="containsText" dxfId="17" priority="3" operator="containsText" text="LOW">
      <formula>NOT(ISERROR(SEARCH("LOW",D1)))</formula>
    </cfRule>
    <cfRule type="containsText" dxfId="16" priority="4" operator="containsText" text="NON BINDER">
      <formula>NOT(ISERROR(SEARCH("NON BINDER",D1)))</formula>
    </cfRule>
    <cfRule type="containsText" dxfId="15" priority="5" operator="containsText" text="WEAK BINDER">
      <formula>NOT(ISERROR(SEARCH("WEAK BINDER",D1)))</formula>
    </cfRule>
    <cfRule type="beginsWith" dxfId="14" priority="6" operator="beginsWith" text="BINDER">
      <formula>LEFT(D1,6)="BINDER"</formula>
    </cfRule>
  </conditionalFormatting>
  <conditionalFormatting sqref="I1:I252">
    <cfRule type="containsText" dxfId="13" priority="7" operator="containsText" text="BAD FIT">
      <formula>NOT(ISERROR(SEARCH("BAD FIT",I1)))</formula>
    </cfRule>
    <cfRule type="containsText" dxfId="12" priority="8" operator="containsText" text="ACCEPTABLE">
      <formula>NOT(ISERROR(SEARCH("ACCEPTABLE",I1)))</formula>
    </cfRule>
    <cfRule type="containsText" dxfId="11" priority="9" operator="containsText" text="GOOD FIT">
      <formula>NOT(ISERROR(SEARCH("GOOD FIT",I1)))</formula>
    </cfRule>
  </conditionalFormatting>
  <conditionalFormatting sqref="J1:J252">
    <cfRule type="containsText" dxfId="10" priority="10" operator="containsText" text="NOT CONSISTENT">
      <formula>NOT(ISERROR(SEARCH("NOT CONSISTENT",J1)))</formula>
    </cfRule>
    <cfRule type="containsText" dxfId="9" priority="11" operator="containsText" text="NO CAPTURE">
      <formula>NOT(ISERROR(SEARCH("NO CAPTURE",J1)))</formula>
    </cfRule>
    <cfRule type="containsText" dxfId="8" priority="12" operator="containsText" text="LOW">
      <formula>NOT(ISERROR(SEARCH("LOW",J1)))</formula>
    </cfRule>
    <cfRule type="containsText" dxfId="7" priority="13" operator="containsText" text="NON BINDER">
      <formula>NOT(ISERROR(SEARCH("NON BINDER",J1)))</formula>
    </cfRule>
    <cfRule type="containsText" dxfId="6" priority="14" operator="containsText" text="WEAK BINDER">
      <formula>NOT(ISERROR(SEARCH("WEAK BINDER",J1)))</formula>
    </cfRule>
    <cfRule type="containsText" dxfId="5" priority="15" operator="containsText" text="NON STABLE BINDER">
      <formula>NOT(ISERROR(SEARCH("NON STABLE BINDER",J1)))</formula>
    </cfRule>
    <cfRule type="beginsWith" dxfId="4" priority="16" operator="beginsWith" text="STABLE BINDER">
      <formula>LEFT(J1,13)="STABLE BINDER"</formula>
    </cfRule>
    <cfRule type="beginsWith" dxfId="3" priority="17" operator="beginsWith" text="BINDER &amp; GOOD FIT">
      <formula>LEFT(J1,17)="BINDER &amp; GOOD FIT"</formula>
    </cfRule>
    <cfRule type="beginsWith" dxfId="2" priority="18" operator="beginsWith" text="BINDER &amp; BAD FIT">
      <formula>LEFT(J1,16)="BINDER &amp; BAD FIT"</formula>
    </cfRule>
    <cfRule type="beginsWith" dxfId="1" priority="19" operator="beginsWith" text="BINDER &amp; ACCEPTABLE">
      <formula>LEFT(J1,19)="BINDER &amp; ACCEPTABLE"</formula>
    </cfRule>
    <cfRule type="beginsWith" dxfId="0" priority="20" operator="beginsWith" text="BINDER">
      <formula>LEFT(J1,6)="BINDER"</formula>
    </cfRule>
  </conditionalFormatting>
  <pageMargins left="0.7" right="0.7" top="0.75" bottom="0.75" header="0.3" footer="0.3"/>
  <headerFooter>
    <oddHeader>&amp;C&amp;"Aptos"&amp;10&amp;K4A569E Internal&amp;1#_x000D_</oddHeader>
  </headerFooter>
  <drawing r:id="rId1"/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 data</vt:lpstr>
    </vt:vector>
  </TitlesOfParts>
  <Company>Sanofi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Vigne, Emmanuelle /FR</dc:creator>
  <cp:lastModifiedBy>Microsoft Office User</cp:lastModifiedBy>
  <dcterms:created xsi:type="dcterms:W3CDTF">2025-12-23T14:57:47Z</dcterms:created>
  <dcterms:modified xsi:type="dcterms:W3CDTF">2026-07-28T08:56:21Z</dcterms:modified>
</cp:coreProperties>
</file>