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1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S50" i="1"/>
  <c r="S49"/>
  <c r="S48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21"/>
  <c r="S22"/>
  <c r="S23"/>
  <c r="S16"/>
  <c r="S17"/>
  <c r="S18"/>
  <c r="S19"/>
  <c r="S20"/>
  <c r="S10"/>
  <c r="S11"/>
  <c r="S12"/>
  <c r="S13"/>
  <c r="S14"/>
  <c r="S15"/>
  <c r="S9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10"/>
  <c r="R11"/>
  <c r="R12"/>
  <c r="R13"/>
  <c r="R9"/>
  <c r="Q50"/>
  <c r="Q49"/>
  <c r="Q48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18"/>
  <c r="Q19"/>
  <c r="Q20"/>
  <c r="Q21"/>
  <c r="Q22"/>
  <c r="Q23"/>
  <c r="Q10"/>
  <c r="Q11"/>
  <c r="Q12"/>
  <c r="Q13"/>
  <c r="Q14"/>
  <c r="Q15"/>
  <c r="Q16"/>
  <c r="Q17"/>
  <c r="Q9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10"/>
  <c r="P11"/>
  <c r="P12"/>
  <c r="P13"/>
  <c r="P14"/>
  <c r="P15"/>
  <c r="P16"/>
  <c r="P17"/>
  <c r="P18"/>
  <c r="P19"/>
  <c r="P20"/>
  <c r="P21"/>
  <c r="P9"/>
  <c r="O49"/>
  <c r="O48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10"/>
  <c r="O11"/>
  <c r="O12"/>
  <c r="O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19"/>
  <c r="N20"/>
  <c r="N21"/>
  <c r="N22"/>
  <c r="N23"/>
  <c r="N24"/>
  <c r="N25"/>
  <c r="N26"/>
  <c r="N27"/>
  <c r="N28"/>
  <c r="N29"/>
  <c r="N12"/>
  <c r="N13"/>
  <c r="N14"/>
  <c r="N15"/>
  <c r="N16"/>
  <c r="N17"/>
  <c r="N18"/>
  <c r="N11"/>
  <c r="N9"/>
  <c r="N10"/>
  <c r="F55"/>
  <c r="F57"/>
  <c r="F53"/>
  <c r="M49"/>
  <c r="M48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17"/>
  <c r="M18"/>
  <c r="M19"/>
  <c r="M20"/>
  <c r="M21"/>
  <c r="M22"/>
  <c r="M23"/>
  <c r="M24"/>
  <c r="M25"/>
  <c r="M26"/>
  <c r="M12"/>
  <c r="M13"/>
  <c r="M14"/>
  <c r="M15"/>
  <c r="M16"/>
  <c r="M10"/>
  <c r="M11"/>
  <c r="M9"/>
  <c r="L32"/>
  <c r="L33"/>
  <c r="L34"/>
  <c r="L35"/>
  <c r="L36"/>
  <c r="L37"/>
  <c r="L38"/>
  <c r="L39"/>
  <c r="L40"/>
  <c r="L41"/>
  <c r="L42"/>
  <c r="L43"/>
  <c r="L44"/>
  <c r="L45"/>
  <c r="L46"/>
  <c r="L47"/>
  <c r="L24"/>
  <c r="L25"/>
  <c r="L26"/>
  <c r="L27"/>
  <c r="L28"/>
  <c r="L29"/>
  <c r="L30"/>
  <c r="L31"/>
  <c r="L16"/>
  <c r="L17"/>
  <c r="L18"/>
  <c r="L19"/>
  <c r="L20"/>
  <c r="L21"/>
  <c r="L22"/>
  <c r="L23"/>
  <c r="L15"/>
  <c r="L14"/>
  <c r="L13"/>
  <c r="L12"/>
  <c r="L11"/>
  <c r="L10"/>
  <c r="L9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15"/>
  <c r="K16"/>
  <c r="K17"/>
  <c r="K18"/>
  <c r="K19"/>
  <c r="K20"/>
  <c r="K21"/>
  <c r="K22"/>
  <c r="K10"/>
  <c r="K11"/>
  <c r="K12"/>
  <c r="K13"/>
  <c r="K14"/>
  <c r="K9"/>
  <c r="I50" l="1"/>
  <c r="I49"/>
  <c r="J48"/>
  <c r="I48"/>
  <c r="H48"/>
  <c r="J35"/>
  <c r="J36" s="1"/>
  <c r="J37" s="1"/>
  <c r="J38" s="1"/>
  <c r="J39" s="1"/>
  <c r="J40" s="1"/>
  <c r="J41" s="1"/>
  <c r="J42" s="1"/>
  <c r="J43" s="1"/>
  <c r="J44" s="1"/>
  <c r="J45" s="1"/>
  <c r="J46" s="1"/>
  <c r="J47" s="1"/>
  <c r="J20"/>
  <c r="J2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15"/>
  <c r="J16" s="1"/>
  <c r="J17" s="1"/>
  <c r="J18" s="1"/>
  <c r="J19" s="1"/>
  <c r="J12"/>
  <c r="J13" s="1"/>
  <c r="J14" s="1"/>
  <c r="J11"/>
  <c r="J10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16"/>
  <c r="I17"/>
  <c r="I18"/>
  <c r="I19"/>
  <c r="I20"/>
  <c r="I21"/>
  <c r="I22"/>
  <c r="I12"/>
  <c r="I13"/>
  <c r="I14"/>
  <c r="I15"/>
  <c r="I10"/>
  <c r="I11"/>
  <c r="I9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16"/>
  <c r="H17"/>
  <c r="H18"/>
  <c r="H19"/>
  <c r="H20"/>
  <c r="H21"/>
  <c r="H22"/>
  <c r="H23"/>
  <c r="H24"/>
  <c r="H14"/>
  <c r="H15"/>
  <c r="H10"/>
  <c r="H11"/>
  <c r="H12"/>
  <c r="H13"/>
  <c r="H9"/>
  <c r="G49" l="1"/>
  <c r="G48"/>
  <c r="F49"/>
  <c r="F48"/>
</calcChain>
</file>

<file path=xl/sharedStrings.xml><?xml version="1.0" encoding="utf-8"?>
<sst xmlns="http://schemas.openxmlformats.org/spreadsheetml/2006/main" count="69" uniqueCount="69">
  <si>
    <t xml:space="preserve">winter season rainfall for tamilnadu </t>
  </si>
  <si>
    <t>actual</t>
  </si>
  <si>
    <t>normal</t>
  </si>
  <si>
    <t>x</t>
  </si>
  <si>
    <t>f</t>
  </si>
  <si>
    <t>ariyalur</t>
  </si>
  <si>
    <t>chengalpattu</t>
  </si>
  <si>
    <t>chennai</t>
  </si>
  <si>
    <t>coimbatore</t>
  </si>
  <si>
    <t>cuddalore</t>
  </si>
  <si>
    <t>dharmapuri</t>
  </si>
  <si>
    <t>dindigul</t>
  </si>
  <si>
    <t>erode</t>
  </si>
  <si>
    <t>kallakurichi</t>
  </si>
  <si>
    <t>kaanchipuram</t>
  </si>
  <si>
    <t>kanyakumari</t>
  </si>
  <si>
    <t>karaikal</t>
  </si>
  <si>
    <t>karur</t>
  </si>
  <si>
    <t>krishnagiri</t>
  </si>
  <si>
    <t>madhurai</t>
  </si>
  <si>
    <t>nagapatinam</t>
  </si>
  <si>
    <t>namakkal</t>
  </si>
  <si>
    <t>nilgiris</t>
  </si>
  <si>
    <t>perambalur</t>
  </si>
  <si>
    <t>puducherry</t>
  </si>
  <si>
    <t>pudukkottai</t>
  </si>
  <si>
    <t>ramanathapuram</t>
  </si>
  <si>
    <t>ranipet</t>
  </si>
  <si>
    <t>salem</t>
  </si>
  <si>
    <t>sivaganga</t>
  </si>
  <si>
    <t>thanjavur</t>
  </si>
  <si>
    <t>theni</t>
  </si>
  <si>
    <t>thenkasi</t>
  </si>
  <si>
    <t>tirunelveli</t>
  </si>
  <si>
    <t>tirupathur</t>
  </si>
  <si>
    <t>tiruppur</t>
  </si>
  <si>
    <t>tiruvallur</t>
  </si>
  <si>
    <t>tiruvannamalai</t>
  </si>
  <si>
    <t>tiruvarur</t>
  </si>
  <si>
    <t>toothukudi</t>
  </si>
  <si>
    <t>trichy</t>
  </si>
  <si>
    <t>vellore</t>
  </si>
  <si>
    <t>villupuram</t>
  </si>
  <si>
    <t>virudhunagar</t>
  </si>
  <si>
    <t>mean</t>
  </si>
  <si>
    <t>logx</t>
  </si>
  <si>
    <t>logx*f</t>
  </si>
  <si>
    <t>cf</t>
  </si>
  <si>
    <t>sum/fr</t>
  </si>
  <si>
    <t>antilog</t>
  </si>
  <si>
    <t>xf</t>
  </si>
  <si>
    <t>abs(x-mean)</t>
  </si>
  <si>
    <t>abs(x-mean)*f</t>
  </si>
  <si>
    <t>md abt mean</t>
  </si>
  <si>
    <t>n/2</t>
  </si>
  <si>
    <t>med=l+(n/2-cf)/f*w</t>
  </si>
  <si>
    <t>w</t>
  </si>
  <si>
    <t>abs(x-med)</t>
  </si>
  <si>
    <t>abs(x-med)*f</t>
  </si>
  <si>
    <t>md abt median</t>
  </si>
  <si>
    <t>x-mean^2</t>
  </si>
  <si>
    <t>d^2*f</t>
  </si>
  <si>
    <t>variance</t>
  </si>
  <si>
    <t>sd</t>
  </si>
  <si>
    <t>1/x</t>
  </si>
  <si>
    <t>f*1/x</t>
  </si>
  <si>
    <t>fr/s49</t>
  </si>
  <si>
    <t>1/hm</t>
  </si>
  <si>
    <t>districts of Tamilnadu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</si>
</sst>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S57"/>
  <sheetViews>
    <sheetView tabSelected="1" topLeftCell="A3" workbookViewId="0">
      <selection activeCell="D6" sqref="D6"/>
    </sheetView>
  </sheetViews>
  <sheetFormatPr defaultRowHeight="15"/>
  <cols>
    <col min="4" max="4" width="19.28515625" customWidth="1"/>
    <col min="12" max="12" width="13.42578125" customWidth="1"/>
    <col min="13" max="13" width="16" customWidth="1"/>
    <col min="14" max="14" width="15.7109375" customWidth="1"/>
    <col min="15" max="15" width="14.28515625" customWidth="1"/>
    <col min="17" max="17" width="10" customWidth="1"/>
  </cols>
  <sheetData>
    <row r="3" spans="3:19">
      <c r="G3" s="3" t="s">
        <v>0</v>
      </c>
      <c r="H3" s="4"/>
      <c r="I3" s="4"/>
      <c r="J3" s="4"/>
      <c r="K3" s="4"/>
      <c r="L3" s="4"/>
      <c r="M3" s="4"/>
    </row>
    <row r="4" spans="3:19">
      <c r="G4" s="4"/>
      <c r="H4" s="4"/>
      <c r="I4" s="4"/>
      <c r="J4" s="4"/>
      <c r="K4" s="4"/>
      <c r="L4" s="4"/>
      <c r="M4" s="4"/>
    </row>
    <row r="5" spans="3:19">
      <c r="G5" s="4"/>
      <c r="H5" s="4"/>
      <c r="I5" s="4"/>
      <c r="J5" s="4"/>
      <c r="K5" s="4"/>
      <c r="L5" s="4"/>
      <c r="M5" s="4"/>
    </row>
    <row r="7" spans="3:19">
      <c r="D7" s="2" t="s">
        <v>68</v>
      </c>
      <c r="F7" t="s">
        <v>4</v>
      </c>
      <c r="G7" t="s">
        <v>3</v>
      </c>
      <c r="H7" t="s">
        <v>45</v>
      </c>
      <c r="I7" t="s">
        <v>46</v>
      </c>
      <c r="J7" t="s">
        <v>47</v>
      </c>
      <c r="K7" t="s">
        <v>50</v>
      </c>
      <c r="L7" t="s">
        <v>51</v>
      </c>
      <c r="M7" t="s">
        <v>52</v>
      </c>
      <c r="N7" t="s">
        <v>57</v>
      </c>
      <c r="O7" t="s">
        <v>58</v>
      </c>
      <c r="P7" t="s">
        <v>60</v>
      </c>
      <c r="Q7" t="s">
        <v>61</v>
      </c>
      <c r="R7" t="s">
        <v>64</v>
      </c>
      <c r="S7" t="s">
        <v>65</v>
      </c>
    </row>
    <row r="8" spans="3:19">
      <c r="D8" s="2"/>
      <c r="F8" t="s">
        <v>2</v>
      </c>
      <c r="G8" t="s">
        <v>1</v>
      </c>
    </row>
    <row r="9" spans="3:19">
      <c r="C9">
        <v>1</v>
      </c>
      <c r="D9" t="s">
        <v>5</v>
      </c>
      <c r="F9">
        <v>25.2</v>
      </c>
      <c r="G9">
        <v>216.1</v>
      </c>
      <c r="H9">
        <f>LOG(G9)</f>
        <v>2.3346547668832414</v>
      </c>
      <c r="I9">
        <f>H9*F9</f>
        <v>58.833300125457683</v>
      </c>
      <c r="J9">
        <v>25.2</v>
      </c>
      <c r="K9">
        <f>G9*F9</f>
        <v>5445.7199999999993</v>
      </c>
      <c r="L9">
        <f>ABS(G9-G49)</f>
        <v>9.0673151750972636</v>
      </c>
      <c r="M9">
        <f>L9*F9</f>
        <v>228.49634241245104</v>
      </c>
      <c r="N9">
        <f>ABS(G9-189.7559)</f>
        <v>26.344099999999997</v>
      </c>
      <c r="O9">
        <f>N9*F9</f>
        <v>663.87131999999997</v>
      </c>
      <c r="P9">
        <f>L9^2</f>
        <v>82.216204484549124</v>
      </c>
      <c r="Q9">
        <f>P9*F9</f>
        <v>2071.8483530106378</v>
      </c>
      <c r="R9">
        <f>1/G9</f>
        <v>4.6274872744099952E-3</v>
      </c>
      <c r="S9">
        <f>F9*R9</f>
        <v>0.11661267931513188</v>
      </c>
    </row>
    <row r="10" spans="3:19">
      <c r="C10">
        <v>2</v>
      </c>
      <c r="D10" t="s">
        <v>6</v>
      </c>
      <c r="F10">
        <v>25.3</v>
      </c>
      <c r="G10">
        <v>164.3</v>
      </c>
      <c r="H10">
        <f t="shared" ref="H10:H47" si="0">LOG(G10)</f>
        <v>2.2156375634350618</v>
      </c>
      <c r="I10">
        <f t="shared" ref="I10:I47" si="1">H10*F10</f>
        <v>56.055630354907066</v>
      </c>
      <c r="J10">
        <f>F10+J9</f>
        <v>50.5</v>
      </c>
      <c r="K10">
        <f t="shared" ref="K10:K48" si="2">G10*F10</f>
        <v>4156.79</v>
      </c>
      <c r="L10">
        <f>ABS(G10-G49)</f>
        <v>60.867315175097247</v>
      </c>
      <c r="M10">
        <f t="shared" ref="M10:M47" si="3">L10*F10</f>
        <v>1539.9430739299603</v>
      </c>
      <c r="N10">
        <f>ABS(G10-189.7559)</f>
        <v>25.455899999999986</v>
      </c>
      <c r="O10">
        <f t="shared" ref="O10:O47" si="4">N10*F10</f>
        <v>644.03426999999965</v>
      </c>
      <c r="P10">
        <f t="shared" ref="P10:P47" si="5">L10^2</f>
        <v>3704.8300566246235</v>
      </c>
      <c r="Q10">
        <f t="shared" ref="Q10:Q47" si="6">P10*F10</f>
        <v>93732.200432602971</v>
      </c>
      <c r="R10">
        <f t="shared" ref="R10:R47" si="7">1/G10</f>
        <v>6.0864272671941567E-3</v>
      </c>
      <c r="S10">
        <f t="shared" ref="S10:S47" si="8">F10*R10</f>
        <v>0.15398660986001217</v>
      </c>
    </row>
    <row r="11" spans="3:19">
      <c r="C11">
        <v>3</v>
      </c>
      <c r="D11" t="s">
        <v>7</v>
      </c>
      <c r="F11">
        <v>32.299999999999997</v>
      </c>
      <c r="G11">
        <v>194.4</v>
      </c>
      <c r="H11">
        <f t="shared" si="0"/>
        <v>2.2886962605902559</v>
      </c>
      <c r="I11">
        <f t="shared" si="1"/>
        <v>73.924889217065257</v>
      </c>
      <c r="J11">
        <f>F11+J10</f>
        <v>82.8</v>
      </c>
      <c r="K11">
        <f t="shared" si="2"/>
        <v>6279.12</v>
      </c>
      <c r="L11">
        <f>ABS(G11-G49)</f>
        <v>30.767315175097252</v>
      </c>
      <c r="M11">
        <f t="shared" si="3"/>
        <v>993.78428015564111</v>
      </c>
      <c r="N11">
        <f>ABS(G11-189.7559)</f>
        <v>4.6441000000000088</v>
      </c>
      <c r="O11">
        <f t="shared" si="4"/>
        <v>150.00443000000027</v>
      </c>
      <c r="P11">
        <f t="shared" si="5"/>
        <v>946.62768308376963</v>
      </c>
      <c r="Q11">
        <f t="shared" si="6"/>
        <v>30576.074163605757</v>
      </c>
      <c r="R11">
        <f t="shared" si="7"/>
        <v>5.1440329218106996E-3</v>
      </c>
      <c r="S11">
        <f t="shared" si="8"/>
        <v>0.16615226337448558</v>
      </c>
    </row>
    <row r="12" spans="3:19">
      <c r="C12">
        <v>4</v>
      </c>
      <c r="D12" t="s">
        <v>8</v>
      </c>
      <c r="F12">
        <v>14.1</v>
      </c>
      <c r="G12">
        <v>99.8</v>
      </c>
      <c r="H12">
        <f t="shared" si="0"/>
        <v>1.999130541287371</v>
      </c>
      <c r="I12">
        <f t="shared" si="1"/>
        <v>28.187740632151929</v>
      </c>
      <c r="J12">
        <f t="shared" ref="J12:J47" si="9">F12+J11</f>
        <v>96.899999999999991</v>
      </c>
      <c r="K12">
        <f t="shared" si="2"/>
        <v>1407.1799999999998</v>
      </c>
      <c r="L12">
        <f>ABS(G12-G49)</f>
        <v>125.36731517509726</v>
      </c>
      <c r="M12">
        <f t="shared" si="3"/>
        <v>1767.6791439688714</v>
      </c>
      <c r="N12">
        <f t="shared" ref="N12:N47" si="10">ABS(G12-189.7559)</f>
        <v>89.9559</v>
      </c>
      <c r="O12">
        <f t="shared" si="4"/>
        <v>1268.3781899999999</v>
      </c>
      <c r="P12">
        <f t="shared" si="5"/>
        <v>15716.963714212172</v>
      </c>
      <c r="Q12">
        <f t="shared" si="6"/>
        <v>221609.18837039161</v>
      </c>
      <c r="R12">
        <f t="shared" si="7"/>
        <v>1.002004008016032E-2</v>
      </c>
      <c r="S12">
        <f t="shared" si="8"/>
        <v>0.14128256513026052</v>
      </c>
    </row>
    <row r="13" spans="3:19">
      <c r="C13">
        <v>5</v>
      </c>
      <c r="D13" t="s">
        <v>9</v>
      </c>
      <c r="F13">
        <v>35.1</v>
      </c>
      <c r="G13">
        <v>285.89999999999998</v>
      </c>
      <c r="H13">
        <f t="shared" si="0"/>
        <v>2.4562141553579888</v>
      </c>
      <c r="I13">
        <f t="shared" si="1"/>
        <v>86.213116853065415</v>
      </c>
      <c r="J13">
        <f t="shared" si="9"/>
        <v>132</v>
      </c>
      <c r="K13">
        <f t="shared" si="2"/>
        <v>10035.09</v>
      </c>
      <c r="L13">
        <f>ABS(G13-G49)</f>
        <v>60.732684824902719</v>
      </c>
      <c r="M13">
        <f t="shared" si="3"/>
        <v>2131.7172373540857</v>
      </c>
      <c r="N13">
        <f t="shared" si="10"/>
        <v>96.14409999999998</v>
      </c>
      <c r="O13">
        <f t="shared" si="4"/>
        <v>3374.6579099999994</v>
      </c>
      <c r="P13">
        <f t="shared" si="5"/>
        <v>3688.4590060409691</v>
      </c>
      <c r="Q13">
        <f t="shared" si="6"/>
        <v>129464.91111203803</v>
      </c>
      <c r="R13">
        <f t="shared" si="7"/>
        <v>3.497726477789437E-3</v>
      </c>
      <c r="S13">
        <f t="shared" si="8"/>
        <v>0.12277019937040924</v>
      </c>
    </row>
    <row r="14" spans="3:19">
      <c r="C14">
        <v>6</v>
      </c>
      <c r="D14" t="s">
        <v>10</v>
      </c>
      <c r="F14">
        <v>8.4</v>
      </c>
      <c r="G14">
        <v>56.3</v>
      </c>
      <c r="H14">
        <f>LOG(G14)</f>
        <v>1.7505083948513462</v>
      </c>
      <c r="I14">
        <f t="shared" si="1"/>
        <v>14.704270516751309</v>
      </c>
      <c r="J14">
        <f t="shared" si="9"/>
        <v>140.4</v>
      </c>
      <c r="K14">
        <f t="shared" si="2"/>
        <v>472.92</v>
      </c>
      <c r="L14">
        <f>ABS(G14-225.1673)</f>
        <v>168.8673</v>
      </c>
      <c r="M14">
        <f t="shared" si="3"/>
        <v>1418.48532</v>
      </c>
      <c r="N14">
        <f t="shared" si="10"/>
        <v>133.45589999999999</v>
      </c>
      <c r="O14">
        <f t="shared" si="4"/>
        <v>1121.0295599999999</v>
      </c>
      <c r="P14">
        <f t="shared" si="5"/>
        <v>28516.165009290002</v>
      </c>
      <c r="Q14">
        <f t="shared" si="6"/>
        <v>239535.78607803604</v>
      </c>
      <c r="R14">
        <f t="shared" si="7"/>
        <v>1.7761989342806397E-2</v>
      </c>
      <c r="S14">
        <f t="shared" si="8"/>
        <v>0.14920071047957373</v>
      </c>
    </row>
    <row r="15" spans="3:19">
      <c r="C15">
        <v>7</v>
      </c>
      <c r="D15" t="s">
        <v>11</v>
      </c>
      <c r="F15">
        <v>22.7</v>
      </c>
      <c r="G15">
        <v>179.6</v>
      </c>
      <c r="H15">
        <f t="shared" si="0"/>
        <v>2.2543063323312857</v>
      </c>
      <c r="I15">
        <f t="shared" si="1"/>
        <v>51.172753743920183</v>
      </c>
      <c r="J15">
        <f t="shared" si="9"/>
        <v>163.1</v>
      </c>
      <c r="K15">
        <f t="shared" si="2"/>
        <v>4076.9199999999996</v>
      </c>
      <c r="L15">
        <f>ABS(G15-225.1673)</f>
        <v>45.567300000000017</v>
      </c>
      <c r="M15">
        <f t="shared" si="3"/>
        <v>1034.3777100000004</v>
      </c>
      <c r="N15">
        <f t="shared" si="10"/>
        <v>10.155900000000003</v>
      </c>
      <c r="O15">
        <f t="shared" si="4"/>
        <v>230.53893000000005</v>
      </c>
      <c r="P15">
        <f t="shared" si="5"/>
        <v>2076.3788292900017</v>
      </c>
      <c r="Q15">
        <f t="shared" si="6"/>
        <v>47133.799424883036</v>
      </c>
      <c r="R15">
        <f t="shared" si="7"/>
        <v>5.5679287305122494E-3</v>
      </c>
      <c r="S15">
        <f t="shared" si="8"/>
        <v>0.12639198218262807</v>
      </c>
    </row>
    <row r="16" spans="3:19">
      <c r="C16">
        <v>8</v>
      </c>
      <c r="D16" t="s">
        <v>12</v>
      </c>
      <c r="F16">
        <v>10.199999999999999</v>
      </c>
      <c r="G16">
        <v>58.7</v>
      </c>
      <c r="H16">
        <f t="shared" si="0"/>
        <v>1.7686381012476144</v>
      </c>
      <c r="I16">
        <f>H16*F16</f>
        <v>18.040108632725666</v>
      </c>
      <c r="J16">
        <f t="shared" si="9"/>
        <v>173.29999999999998</v>
      </c>
      <c r="K16">
        <f t="shared" si="2"/>
        <v>598.74</v>
      </c>
      <c r="L16">
        <f t="shared" ref="L16:L23" si="11">ABS(G16-225.1673)</f>
        <v>166.46730000000002</v>
      </c>
      <c r="M16">
        <f t="shared" si="3"/>
        <v>1697.9664600000001</v>
      </c>
      <c r="N16">
        <f t="shared" si="10"/>
        <v>131.05590000000001</v>
      </c>
      <c r="O16">
        <f t="shared" si="4"/>
        <v>1336.77018</v>
      </c>
      <c r="P16">
        <f t="shared" si="5"/>
        <v>27711.361969290007</v>
      </c>
      <c r="Q16">
        <f t="shared" si="6"/>
        <v>282655.89208675805</v>
      </c>
      <c r="R16">
        <f t="shared" si="7"/>
        <v>1.7035775127768313E-2</v>
      </c>
      <c r="S16">
        <f>F16*R16</f>
        <v>0.17376490630323677</v>
      </c>
    </row>
    <row r="17" spans="3:19">
      <c r="C17">
        <v>9</v>
      </c>
      <c r="D17" t="s">
        <v>13</v>
      </c>
      <c r="F17">
        <v>22</v>
      </c>
      <c r="G17">
        <v>110.4</v>
      </c>
      <c r="H17">
        <f t="shared" si="0"/>
        <v>2.0429690733931802</v>
      </c>
      <c r="I17">
        <f t="shared" si="1"/>
        <v>44.945319614649968</v>
      </c>
      <c r="J17">
        <f t="shared" si="9"/>
        <v>195.29999999999998</v>
      </c>
      <c r="K17">
        <f t="shared" si="2"/>
        <v>2428.8000000000002</v>
      </c>
      <c r="L17">
        <f t="shared" si="11"/>
        <v>114.76730000000001</v>
      </c>
      <c r="M17">
        <f t="shared" si="3"/>
        <v>2524.8806</v>
      </c>
      <c r="N17">
        <f t="shared" si="10"/>
        <v>79.355899999999991</v>
      </c>
      <c r="O17">
        <f t="shared" si="4"/>
        <v>1745.8297999999998</v>
      </c>
      <c r="P17">
        <f t="shared" si="5"/>
        <v>13171.53314929</v>
      </c>
      <c r="Q17">
        <f t="shared" si="6"/>
        <v>289773.72928437998</v>
      </c>
      <c r="R17">
        <f t="shared" si="7"/>
        <v>9.057971014492754E-3</v>
      </c>
      <c r="S17">
        <f t="shared" si="8"/>
        <v>0.19927536231884058</v>
      </c>
    </row>
    <row r="18" spans="3:19">
      <c r="C18">
        <v>10</v>
      </c>
      <c r="D18" t="s">
        <v>14</v>
      </c>
      <c r="F18">
        <v>17.7</v>
      </c>
      <c r="G18">
        <v>100.7</v>
      </c>
      <c r="H18">
        <f t="shared" si="0"/>
        <v>2.003029470553618</v>
      </c>
      <c r="I18">
        <f t="shared" si="1"/>
        <v>35.453621628799034</v>
      </c>
      <c r="J18">
        <f t="shared" si="9"/>
        <v>212.99999999999997</v>
      </c>
      <c r="K18">
        <f t="shared" si="2"/>
        <v>1782.3899999999999</v>
      </c>
      <c r="L18">
        <f t="shared" si="11"/>
        <v>124.46730000000001</v>
      </c>
      <c r="M18">
        <f t="shared" si="3"/>
        <v>2203.0712100000001</v>
      </c>
      <c r="N18">
        <f t="shared" si="10"/>
        <v>89.055899999999994</v>
      </c>
      <c r="O18">
        <f t="shared" si="4"/>
        <v>1576.2894299999998</v>
      </c>
      <c r="P18">
        <f t="shared" si="5"/>
        <v>15492.108769290002</v>
      </c>
      <c r="Q18">
        <f>P18*F18</f>
        <v>274210.32521643303</v>
      </c>
      <c r="R18">
        <f t="shared" si="7"/>
        <v>9.9304865938430985E-3</v>
      </c>
      <c r="S18">
        <f t="shared" si="8"/>
        <v>0.17576961271102284</v>
      </c>
    </row>
    <row r="19" spans="3:19">
      <c r="C19">
        <v>11</v>
      </c>
      <c r="D19" t="s">
        <v>15</v>
      </c>
      <c r="F19">
        <v>28.9</v>
      </c>
      <c r="G19">
        <v>98.8</v>
      </c>
      <c r="H19">
        <f t="shared" si="0"/>
        <v>1.9947569445876281</v>
      </c>
      <c r="I19">
        <f t="shared" si="1"/>
        <v>57.648475698582452</v>
      </c>
      <c r="J19">
        <f t="shared" si="9"/>
        <v>241.89999999999998</v>
      </c>
      <c r="K19">
        <f t="shared" si="2"/>
        <v>2855.3199999999997</v>
      </c>
      <c r="L19">
        <f t="shared" si="11"/>
        <v>126.36730000000001</v>
      </c>
      <c r="M19">
        <f t="shared" si="3"/>
        <v>3652.0149700000002</v>
      </c>
      <c r="N19">
        <f t="shared" si="10"/>
        <v>90.9559</v>
      </c>
      <c r="O19">
        <f t="shared" si="4"/>
        <v>2628.6255099999998</v>
      </c>
      <c r="P19">
        <f t="shared" si="5"/>
        <v>15968.694509290004</v>
      </c>
      <c r="Q19">
        <f t="shared" si="6"/>
        <v>461495.27131848107</v>
      </c>
      <c r="R19">
        <f t="shared" si="7"/>
        <v>1.0121457489878543E-2</v>
      </c>
      <c r="S19">
        <f t="shared" si="8"/>
        <v>0.29251012145748989</v>
      </c>
    </row>
    <row r="20" spans="3:19">
      <c r="C20">
        <v>12</v>
      </c>
      <c r="D20" t="s">
        <v>16</v>
      </c>
      <c r="F20">
        <v>79.900000000000006</v>
      </c>
      <c r="G20">
        <v>283.7</v>
      </c>
      <c r="H20">
        <f t="shared" si="0"/>
        <v>2.4528593357958521</v>
      </c>
      <c r="I20">
        <f t="shared" si="1"/>
        <v>195.9834609300886</v>
      </c>
      <c r="J20">
        <f t="shared" si="9"/>
        <v>321.79999999999995</v>
      </c>
      <c r="K20">
        <f t="shared" si="2"/>
        <v>22667.63</v>
      </c>
      <c r="L20">
        <f t="shared" si="11"/>
        <v>58.532699999999977</v>
      </c>
      <c r="M20">
        <f t="shared" si="3"/>
        <v>4676.7627299999986</v>
      </c>
      <c r="N20">
        <f t="shared" si="10"/>
        <v>93.944099999999992</v>
      </c>
      <c r="O20">
        <f t="shared" si="4"/>
        <v>7506.1335899999995</v>
      </c>
      <c r="P20">
        <f t="shared" si="5"/>
        <v>3426.0769692899971</v>
      </c>
      <c r="Q20">
        <f t="shared" si="6"/>
        <v>273743.54984627076</v>
      </c>
      <c r="R20">
        <f t="shared" si="7"/>
        <v>3.5248501938667607E-3</v>
      </c>
      <c r="S20">
        <f t="shared" si="8"/>
        <v>0.28163553048995421</v>
      </c>
    </row>
    <row r="21" spans="3:19">
      <c r="C21">
        <v>13</v>
      </c>
      <c r="D21" t="s">
        <v>17</v>
      </c>
      <c r="F21">
        <v>10.6</v>
      </c>
      <c r="G21">
        <v>109.1</v>
      </c>
      <c r="H21">
        <f t="shared" si="0"/>
        <v>2.0378247505883418</v>
      </c>
      <c r="I21">
        <f t="shared" si="1"/>
        <v>21.600942356236423</v>
      </c>
      <c r="J21">
        <f t="shared" si="9"/>
        <v>332.4</v>
      </c>
      <c r="K21">
        <f t="shared" si="2"/>
        <v>1156.4599999999998</v>
      </c>
      <c r="L21">
        <f t="shared" si="11"/>
        <v>116.06730000000002</v>
      </c>
      <c r="M21">
        <f t="shared" si="3"/>
        <v>1230.3133800000001</v>
      </c>
      <c r="N21">
        <f t="shared" si="10"/>
        <v>80.655900000000003</v>
      </c>
      <c r="O21">
        <f t="shared" si="4"/>
        <v>854.95254</v>
      </c>
      <c r="P21">
        <f t="shared" si="5"/>
        <v>13471.618129290004</v>
      </c>
      <c r="Q21">
        <f t="shared" si="6"/>
        <v>142799.15217047403</v>
      </c>
      <c r="R21">
        <f t="shared" si="7"/>
        <v>9.1659028414298807E-3</v>
      </c>
      <c r="S21">
        <f>F21*R21</f>
        <v>9.7158570119156726E-2</v>
      </c>
    </row>
    <row r="22" spans="3:19">
      <c r="C22">
        <v>14</v>
      </c>
      <c r="D22" t="s">
        <v>18</v>
      </c>
      <c r="F22">
        <v>6.5</v>
      </c>
      <c r="G22">
        <v>40.1</v>
      </c>
      <c r="H22">
        <f t="shared" si="0"/>
        <v>1.6031443726201824</v>
      </c>
      <c r="I22">
        <f t="shared" si="1"/>
        <v>10.420438422031186</v>
      </c>
      <c r="J22">
        <f t="shared" si="9"/>
        <v>338.9</v>
      </c>
      <c r="K22">
        <f t="shared" si="2"/>
        <v>260.65000000000003</v>
      </c>
      <c r="L22">
        <f t="shared" si="11"/>
        <v>185.06730000000002</v>
      </c>
      <c r="M22">
        <f t="shared" si="3"/>
        <v>1202.9374500000001</v>
      </c>
      <c r="N22">
        <f t="shared" si="10"/>
        <v>149.6559</v>
      </c>
      <c r="O22">
        <f t="shared" si="4"/>
        <v>972.76335000000006</v>
      </c>
      <c r="P22">
        <f t="shared" si="5"/>
        <v>34249.905529290008</v>
      </c>
      <c r="Q22">
        <f t="shared" si="6"/>
        <v>222624.38594038505</v>
      </c>
      <c r="R22">
        <f t="shared" si="7"/>
        <v>2.4937655860349125E-2</v>
      </c>
      <c r="S22">
        <f t="shared" si="8"/>
        <v>0.16209476309226931</v>
      </c>
    </row>
    <row r="23" spans="3:19">
      <c r="C23">
        <v>15</v>
      </c>
      <c r="D23" t="s">
        <v>19</v>
      </c>
      <c r="F23">
        <v>17.8</v>
      </c>
      <c r="G23">
        <v>131.19999999999999</v>
      </c>
      <c r="H23">
        <f t="shared" si="0"/>
        <v>2.1179338350396413</v>
      </c>
      <c r="I23">
        <f t="shared" si="1"/>
        <v>37.699222263705614</v>
      </c>
      <c r="J23">
        <f t="shared" si="9"/>
        <v>356.7</v>
      </c>
      <c r="K23">
        <f t="shared" si="2"/>
        <v>2335.3599999999997</v>
      </c>
      <c r="L23">
        <f t="shared" si="11"/>
        <v>93.967300000000023</v>
      </c>
      <c r="M23">
        <f t="shared" si="3"/>
        <v>1672.6179400000005</v>
      </c>
      <c r="N23">
        <f t="shared" si="10"/>
        <v>58.555900000000008</v>
      </c>
      <c r="O23">
        <f t="shared" si="4"/>
        <v>1042.2950200000002</v>
      </c>
      <c r="P23">
        <f t="shared" si="5"/>
        <v>8829.8534692900048</v>
      </c>
      <c r="Q23">
        <f t="shared" si="6"/>
        <v>157171.39175336208</v>
      </c>
      <c r="R23">
        <f t="shared" si="7"/>
        <v>7.6219512195121958E-3</v>
      </c>
      <c r="S23">
        <f t="shared" si="8"/>
        <v>0.13567073170731708</v>
      </c>
    </row>
    <row r="24" spans="3:19">
      <c r="C24">
        <v>16</v>
      </c>
      <c r="D24" t="s">
        <v>20</v>
      </c>
      <c r="F24">
        <v>65.099999999999994</v>
      </c>
      <c r="G24">
        <v>304.39999999999998</v>
      </c>
      <c r="H24">
        <f t="shared" si="0"/>
        <v>2.4834446480985353</v>
      </c>
      <c r="I24">
        <f t="shared" si="1"/>
        <v>161.67224659121464</v>
      </c>
      <c r="J24">
        <f t="shared" si="9"/>
        <v>421.79999999999995</v>
      </c>
      <c r="K24">
        <f t="shared" si="2"/>
        <v>19816.439999999995</v>
      </c>
      <c r="L24">
        <f>ABS(G24-225.1673)</f>
        <v>79.232699999999966</v>
      </c>
      <c r="M24">
        <f t="shared" si="3"/>
        <v>5158.0487699999976</v>
      </c>
      <c r="N24">
        <f t="shared" si="10"/>
        <v>114.64409999999998</v>
      </c>
      <c r="O24">
        <f t="shared" si="4"/>
        <v>7463.3309099999979</v>
      </c>
      <c r="P24">
        <f t="shared" si="5"/>
        <v>6277.8207492899946</v>
      </c>
      <c r="Q24">
        <f t="shared" si="6"/>
        <v>408686.13077877864</v>
      </c>
      <c r="R24">
        <f t="shared" si="7"/>
        <v>3.28515111695138E-3</v>
      </c>
      <c r="S24">
        <f t="shared" si="8"/>
        <v>0.21386333771353483</v>
      </c>
    </row>
    <row r="25" spans="3:19">
      <c r="C25">
        <v>17</v>
      </c>
      <c r="D25" t="s">
        <v>21</v>
      </c>
      <c r="F25">
        <v>8.3000000000000007</v>
      </c>
      <c r="G25">
        <v>60.6</v>
      </c>
      <c r="H25">
        <f t="shared" si="0"/>
        <v>1.7824726241662863</v>
      </c>
      <c r="I25">
        <f t="shared" si="1"/>
        <v>14.794522780580177</v>
      </c>
      <c r="J25">
        <f t="shared" si="9"/>
        <v>430.09999999999997</v>
      </c>
      <c r="K25">
        <f t="shared" si="2"/>
        <v>502.98000000000008</v>
      </c>
      <c r="L25">
        <f>ABS(G25-225.1673)</f>
        <v>164.56730000000002</v>
      </c>
      <c r="M25">
        <f t="shared" si="3"/>
        <v>1365.9085900000002</v>
      </c>
      <c r="N25">
        <f t="shared" si="10"/>
        <v>129.1559</v>
      </c>
      <c r="O25">
        <f t="shared" si="4"/>
        <v>1071.9939700000002</v>
      </c>
      <c r="P25">
        <f t="shared" si="5"/>
        <v>27082.396229290007</v>
      </c>
      <c r="Q25">
        <f t="shared" si="6"/>
        <v>224783.88870310708</v>
      </c>
      <c r="R25">
        <f t="shared" si="7"/>
        <v>1.65016501650165E-2</v>
      </c>
      <c r="S25">
        <f t="shared" si="8"/>
        <v>0.13696369636963696</v>
      </c>
    </row>
    <row r="26" spans="3:19">
      <c r="C26">
        <v>18</v>
      </c>
      <c r="D26" t="s">
        <v>22</v>
      </c>
      <c r="F26">
        <v>31.2</v>
      </c>
      <c r="G26">
        <v>126.5</v>
      </c>
      <c r="H26">
        <f t="shared" si="0"/>
        <v>2.1020905255118367</v>
      </c>
      <c r="I26">
        <f t="shared" si="1"/>
        <v>65.585224395969306</v>
      </c>
      <c r="J26">
        <f t="shared" si="9"/>
        <v>461.29999999999995</v>
      </c>
      <c r="K26">
        <f t="shared" si="2"/>
        <v>3946.7999999999997</v>
      </c>
      <c r="L26">
        <f t="shared" ref="L26:L47" si="12">ABS(G26-225.1673)</f>
        <v>98.667300000000012</v>
      </c>
      <c r="M26">
        <f t="shared" si="3"/>
        <v>3078.4197600000002</v>
      </c>
      <c r="N26">
        <f t="shared" si="10"/>
        <v>63.255899999999997</v>
      </c>
      <c r="O26">
        <f t="shared" si="4"/>
        <v>1973.5840799999999</v>
      </c>
      <c r="P26">
        <f t="shared" si="5"/>
        <v>9735.2360892900015</v>
      </c>
      <c r="Q26">
        <f t="shared" si="6"/>
        <v>303739.36598584807</v>
      </c>
      <c r="R26">
        <f t="shared" si="7"/>
        <v>7.9051383399209481E-3</v>
      </c>
      <c r="S26">
        <f t="shared" si="8"/>
        <v>0.24664031620553356</v>
      </c>
    </row>
    <row r="27" spans="3:19">
      <c r="C27">
        <v>19</v>
      </c>
      <c r="D27" t="s">
        <v>23</v>
      </c>
      <c r="F27">
        <v>20.6</v>
      </c>
      <c r="G27">
        <v>154.69999999999999</v>
      </c>
      <c r="H27">
        <f t="shared" si="0"/>
        <v>2.1894903136993675</v>
      </c>
      <c r="I27">
        <f t="shared" si="1"/>
        <v>45.103500462206974</v>
      </c>
      <c r="J27" s="1">
        <f t="shared" si="9"/>
        <v>481.9</v>
      </c>
      <c r="K27">
        <f t="shared" si="2"/>
        <v>3186.82</v>
      </c>
      <c r="L27">
        <f t="shared" si="12"/>
        <v>70.467300000000023</v>
      </c>
      <c r="M27">
        <f t="shared" si="3"/>
        <v>1451.6263800000006</v>
      </c>
      <c r="N27">
        <f t="shared" si="10"/>
        <v>35.055900000000008</v>
      </c>
      <c r="O27">
        <f t="shared" si="4"/>
        <v>722.15154000000018</v>
      </c>
      <c r="P27">
        <f t="shared" si="5"/>
        <v>4965.640369290003</v>
      </c>
      <c r="Q27">
        <f t="shared" si="6"/>
        <v>102292.19160737407</v>
      </c>
      <c r="R27">
        <f t="shared" si="7"/>
        <v>6.4641241111829352E-3</v>
      </c>
      <c r="S27">
        <f t="shared" si="8"/>
        <v>0.13316095669036848</v>
      </c>
    </row>
    <row r="28" spans="3:19">
      <c r="C28">
        <v>20</v>
      </c>
      <c r="D28" t="s">
        <v>24</v>
      </c>
      <c r="F28" s="1">
        <v>31.6</v>
      </c>
      <c r="G28">
        <v>174.1</v>
      </c>
      <c r="H28">
        <f t="shared" si="0"/>
        <v>2.2407987711173312</v>
      </c>
      <c r="I28">
        <f t="shared" si="1"/>
        <v>70.809241167307661</v>
      </c>
      <c r="J28" s="1">
        <f t="shared" si="9"/>
        <v>513.5</v>
      </c>
      <c r="K28">
        <f t="shared" si="2"/>
        <v>5501.56</v>
      </c>
      <c r="L28">
        <f t="shared" si="12"/>
        <v>51.067300000000017</v>
      </c>
      <c r="M28">
        <f t="shared" si="3"/>
        <v>1613.7266800000007</v>
      </c>
      <c r="N28">
        <f t="shared" si="10"/>
        <v>15.655900000000003</v>
      </c>
      <c r="O28">
        <f t="shared" si="4"/>
        <v>494.72644000000008</v>
      </c>
      <c r="P28">
        <f t="shared" si="5"/>
        <v>2607.8691292900016</v>
      </c>
      <c r="Q28">
        <f t="shared" si="6"/>
        <v>82408.664485564062</v>
      </c>
      <c r="R28">
        <f t="shared" si="7"/>
        <v>5.7438253877082138E-3</v>
      </c>
      <c r="S28">
        <f t="shared" si="8"/>
        <v>0.18150488225157957</v>
      </c>
    </row>
    <row r="29" spans="3:19">
      <c r="C29">
        <v>21</v>
      </c>
      <c r="D29" t="s">
        <v>25</v>
      </c>
      <c r="F29">
        <v>24</v>
      </c>
      <c r="G29">
        <v>190.1</v>
      </c>
      <c r="H29">
        <f t="shared" si="0"/>
        <v>2.2789821168654432</v>
      </c>
      <c r="I29">
        <f t="shared" si="1"/>
        <v>54.695570804770639</v>
      </c>
      <c r="J29">
        <f t="shared" si="9"/>
        <v>537.5</v>
      </c>
      <c r="K29">
        <f t="shared" si="2"/>
        <v>4562.3999999999996</v>
      </c>
      <c r="L29">
        <f t="shared" si="12"/>
        <v>35.067300000000017</v>
      </c>
      <c r="M29">
        <f t="shared" si="3"/>
        <v>841.61520000000041</v>
      </c>
      <c r="N29">
        <f t="shared" si="10"/>
        <v>0.34409999999999741</v>
      </c>
      <c r="O29">
        <f t="shared" si="4"/>
        <v>8.2583999999999378</v>
      </c>
      <c r="P29">
        <f t="shared" si="5"/>
        <v>1229.7155292900013</v>
      </c>
      <c r="Q29">
        <f t="shared" si="6"/>
        <v>29513.17270296003</v>
      </c>
      <c r="R29">
        <f t="shared" si="7"/>
        <v>5.2603892688058915E-3</v>
      </c>
      <c r="S29">
        <f t="shared" si="8"/>
        <v>0.1262493424513414</v>
      </c>
    </row>
    <row r="30" spans="3:19">
      <c r="C30">
        <v>22</v>
      </c>
      <c r="D30" t="s">
        <v>26</v>
      </c>
      <c r="F30">
        <v>42.5</v>
      </c>
      <c r="G30">
        <v>239.8</v>
      </c>
      <c r="H30">
        <f t="shared" si="0"/>
        <v>2.37984917876283</v>
      </c>
      <c r="I30">
        <f t="shared" si="1"/>
        <v>101.14359009742027</v>
      </c>
      <c r="J30">
        <f t="shared" si="9"/>
        <v>580</v>
      </c>
      <c r="K30">
        <f t="shared" si="2"/>
        <v>10191.5</v>
      </c>
      <c r="L30">
        <f t="shared" si="12"/>
        <v>14.6327</v>
      </c>
      <c r="M30">
        <f t="shared" si="3"/>
        <v>621.88975000000005</v>
      </c>
      <c r="N30">
        <f t="shared" si="10"/>
        <v>50.044100000000014</v>
      </c>
      <c r="O30">
        <f t="shared" si="4"/>
        <v>2126.8742500000008</v>
      </c>
      <c r="P30">
        <f t="shared" si="5"/>
        <v>214.11590928999999</v>
      </c>
      <c r="Q30">
        <f t="shared" si="6"/>
        <v>9099.9261448249999</v>
      </c>
      <c r="R30">
        <f t="shared" si="7"/>
        <v>4.1701417848206837E-3</v>
      </c>
      <c r="S30">
        <f t="shared" si="8"/>
        <v>0.17723102585487907</v>
      </c>
    </row>
    <row r="31" spans="3:19">
      <c r="C31">
        <v>23</v>
      </c>
      <c r="D31" t="s">
        <v>27</v>
      </c>
      <c r="F31">
        <v>13.5</v>
      </c>
      <c r="G31">
        <v>44</v>
      </c>
      <c r="H31">
        <f t="shared" si="0"/>
        <v>1.6434526764861874</v>
      </c>
      <c r="I31">
        <f t="shared" si="1"/>
        <v>22.186611132563531</v>
      </c>
      <c r="J31">
        <f t="shared" si="9"/>
        <v>593.5</v>
      </c>
      <c r="K31">
        <f t="shared" si="2"/>
        <v>594</v>
      </c>
      <c r="L31">
        <f t="shared" si="12"/>
        <v>181.16730000000001</v>
      </c>
      <c r="M31">
        <f t="shared" si="3"/>
        <v>2445.75855</v>
      </c>
      <c r="N31">
        <f t="shared" si="10"/>
        <v>145.7559</v>
      </c>
      <c r="O31">
        <f t="shared" si="4"/>
        <v>1967.7046499999999</v>
      </c>
      <c r="P31">
        <f t="shared" si="5"/>
        <v>32821.590589290005</v>
      </c>
      <c r="Q31">
        <f t="shared" si="6"/>
        <v>443091.47295541508</v>
      </c>
      <c r="R31">
        <f t="shared" si="7"/>
        <v>2.2727272727272728E-2</v>
      </c>
      <c r="S31">
        <f t="shared" si="8"/>
        <v>0.30681818181818182</v>
      </c>
    </row>
    <row r="32" spans="3:19">
      <c r="C32">
        <v>24</v>
      </c>
      <c r="D32" t="s">
        <v>28</v>
      </c>
      <c r="F32">
        <v>9.6</v>
      </c>
      <c r="G32">
        <v>53.4</v>
      </c>
      <c r="H32">
        <f t="shared" si="0"/>
        <v>1.7275412570285564</v>
      </c>
      <c r="I32">
        <f t="shared" si="1"/>
        <v>16.584396067474142</v>
      </c>
      <c r="J32">
        <f t="shared" si="9"/>
        <v>603.1</v>
      </c>
      <c r="K32">
        <f t="shared" si="2"/>
        <v>512.64</v>
      </c>
      <c r="L32">
        <f t="shared" si="12"/>
        <v>171.76730000000001</v>
      </c>
      <c r="M32">
        <f t="shared" si="3"/>
        <v>1648.9660799999999</v>
      </c>
      <c r="N32">
        <f t="shared" si="10"/>
        <v>136.35589999999999</v>
      </c>
      <c r="O32">
        <f t="shared" si="4"/>
        <v>1309.0166399999998</v>
      </c>
      <c r="P32">
        <f t="shared" si="5"/>
        <v>29504.005349290001</v>
      </c>
      <c r="Q32">
        <f t="shared" si="6"/>
        <v>283238.45135318401</v>
      </c>
      <c r="R32">
        <f t="shared" si="7"/>
        <v>1.8726591760299626E-2</v>
      </c>
      <c r="S32">
        <f t="shared" si="8"/>
        <v>0.1797752808988764</v>
      </c>
    </row>
    <row r="33" spans="3:19">
      <c r="C33">
        <v>25</v>
      </c>
      <c r="D33" t="s">
        <v>29</v>
      </c>
      <c r="F33">
        <v>22.2</v>
      </c>
      <c r="G33">
        <v>177.1</v>
      </c>
      <c r="H33">
        <f t="shared" si="0"/>
        <v>2.2482185611900749</v>
      </c>
      <c r="I33">
        <f t="shared" si="1"/>
        <v>49.910452058419658</v>
      </c>
      <c r="J33">
        <f t="shared" si="9"/>
        <v>625.30000000000007</v>
      </c>
      <c r="K33">
        <f t="shared" si="2"/>
        <v>3931.62</v>
      </c>
      <c r="L33">
        <f t="shared" si="12"/>
        <v>48.067300000000017</v>
      </c>
      <c r="M33">
        <f t="shared" si="3"/>
        <v>1067.0940600000004</v>
      </c>
      <c r="N33">
        <f t="shared" si="10"/>
        <v>12.655900000000003</v>
      </c>
      <c r="O33">
        <f t="shared" si="4"/>
        <v>280.96098000000006</v>
      </c>
      <c r="P33">
        <f t="shared" si="5"/>
        <v>2310.4653292900016</v>
      </c>
      <c r="Q33">
        <f t="shared" si="6"/>
        <v>51292.330310238031</v>
      </c>
      <c r="R33">
        <f t="shared" si="7"/>
        <v>5.6465273856578209E-3</v>
      </c>
      <c r="S33">
        <f t="shared" si="8"/>
        <v>0.12535290796160362</v>
      </c>
    </row>
    <row r="34" spans="3:19">
      <c r="C34">
        <v>26</v>
      </c>
      <c r="D34" t="s">
        <v>30</v>
      </c>
      <c r="F34">
        <v>38.6</v>
      </c>
      <c r="G34">
        <v>276.2</v>
      </c>
      <c r="H34">
        <f t="shared" si="0"/>
        <v>2.4412236742426123</v>
      </c>
      <c r="I34">
        <f t="shared" si="1"/>
        <v>94.231233825764846</v>
      </c>
      <c r="J34">
        <f t="shared" si="9"/>
        <v>663.90000000000009</v>
      </c>
      <c r="K34">
        <f t="shared" si="2"/>
        <v>10661.32</v>
      </c>
      <c r="L34">
        <f t="shared" si="12"/>
        <v>51.032699999999977</v>
      </c>
      <c r="M34">
        <f t="shared" si="3"/>
        <v>1969.8622199999993</v>
      </c>
      <c r="N34">
        <f t="shared" si="10"/>
        <v>86.444099999999992</v>
      </c>
      <c r="O34">
        <f t="shared" si="4"/>
        <v>3336.74226</v>
      </c>
      <c r="P34">
        <f t="shared" si="5"/>
        <v>2604.3364692899977</v>
      </c>
      <c r="Q34">
        <f t="shared" si="6"/>
        <v>100527.38771459392</v>
      </c>
      <c r="R34">
        <f t="shared" si="7"/>
        <v>3.6205648081100651E-3</v>
      </c>
      <c r="S34">
        <f t="shared" si="8"/>
        <v>0.13975380159304851</v>
      </c>
    </row>
    <row r="35" spans="3:19">
      <c r="C35">
        <v>27</v>
      </c>
      <c r="D35" t="s">
        <v>31</v>
      </c>
      <c r="F35">
        <v>23.9</v>
      </c>
      <c r="G35">
        <v>109.9</v>
      </c>
      <c r="H35">
        <f t="shared" si="0"/>
        <v>2.0409976924234905</v>
      </c>
      <c r="I35">
        <f t="shared" si="1"/>
        <v>48.779844848921421</v>
      </c>
      <c r="J35">
        <f>F35+J34</f>
        <v>687.80000000000007</v>
      </c>
      <c r="K35">
        <f t="shared" si="2"/>
        <v>2626.61</v>
      </c>
      <c r="L35">
        <f t="shared" si="12"/>
        <v>115.26730000000001</v>
      </c>
      <c r="M35">
        <f t="shared" si="3"/>
        <v>2754.8884699999999</v>
      </c>
      <c r="N35">
        <f t="shared" si="10"/>
        <v>79.855899999999991</v>
      </c>
      <c r="O35">
        <f t="shared" si="4"/>
        <v>1908.5560099999998</v>
      </c>
      <c r="P35">
        <f t="shared" si="5"/>
        <v>13286.550449290002</v>
      </c>
      <c r="Q35">
        <f t="shared" si="6"/>
        <v>317548.55573803105</v>
      </c>
      <c r="R35">
        <f t="shared" si="7"/>
        <v>9.0991810737033659E-3</v>
      </c>
      <c r="S35">
        <f t="shared" si="8"/>
        <v>0.21747042766151042</v>
      </c>
    </row>
    <row r="36" spans="3:19">
      <c r="C36">
        <v>28</v>
      </c>
      <c r="D36" t="s">
        <v>32</v>
      </c>
      <c r="F36">
        <v>45.9</v>
      </c>
      <c r="G36">
        <v>124.1</v>
      </c>
      <c r="H36">
        <f t="shared" si="0"/>
        <v>2.09377178149873</v>
      </c>
      <c r="I36">
        <f t="shared" si="1"/>
        <v>96.104124770791699</v>
      </c>
      <c r="J36">
        <f t="shared" si="9"/>
        <v>733.7</v>
      </c>
      <c r="K36">
        <f t="shared" si="2"/>
        <v>5696.19</v>
      </c>
      <c r="L36">
        <f t="shared" si="12"/>
        <v>101.06730000000002</v>
      </c>
      <c r="M36">
        <f t="shared" si="3"/>
        <v>4638.9890700000005</v>
      </c>
      <c r="N36">
        <f t="shared" si="10"/>
        <v>65.655900000000003</v>
      </c>
      <c r="O36">
        <f t="shared" si="4"/>
        <v>3013.60581</v>
      </c>
      <c r="P36">
        <f t="shared" si="5"/>
        <v>10214.599129290003</v>
      </c>
      <c r="Q36">
        <f t="shared" si="6"/>
        <v>468850.10003441112</v>
      </c>
      <c r="R36">
        <f t="shared" si="7"/>
        <v>8.0580177276390018E-3</v>
      </c>
      <c r="S36">
        <f t="shared" si="8"/>
        <v>0.36986301369863017</v>
      </c>
    </row>
    <row r="37" spans="3:19">
      <c r="C37">
        <v>29</v>
      </c>
      <c r="D37" t="s">
        <v>33</v>
      </c>
      <c r="F37">
        <v>55.6</v>
      </c>
      <c r="G37">
        <v>375.6</v>
      </c>
      <c r="H37">
        <f t="shared" si="0"/>
        <v>2.5747255835940734</v>
      </c>
      <c r="I37">
        <f t="shared" si="1"/>
        <v>143.1547424478305</v>
      </c>
      <c r="J37">
        <f t="shared" si="9"/>
        <v>789.30000000000007</v>
      </c>
      <c r="K37">
        <f t="shared" si="2"/>
        <v>20883.36</v>
      </c>
      <c r="L37">
        <f t="shared" si="12"/>
        <v>150.43270000000001</v>
      </c>
      <c r="M37">
        <f t="shared" si="3"/>
        <v>8364.0581200000015</v>
      </c>
      <c r="N37">
        <f t="shared" si="10"/>
        <v>185.84410000000003</v>
      </c>
      <c r="O37">
        <f t="shared" si="4"/>
        <v>10332.931960000002</v>
      </c>
      <c r="P37">
        <f t="shared" si="5"/>
        <v>22629.997229290002</v>
      </c>
      <c r="Q37">
        <f t="shared" si="6"/>
        <v>1258227.8459485241</v>
      </c>
      <c r="R37">
        <f t="shared" si="7"/>
        <v>2.6624068157614484E-3</v>
      </c>
      <c r="S37">
        <f t="shared" si="8"/>
        <v>0.14802981895633655</v>
      </c>
    </row>
    <row r="38" spans="3:19">
      <c r="C38">
        <v>30</v>
      </c>
      <c r="D38" t="s">
        <v>34</v>
      </c>
      <c r="F38">
        <v>6.9</v>
      </c>
      <c r="G38">
        <v>16.7</v>
      </c>
      <c r="H38">
        <f t="shared" si="0"/>
        <v>1.2227164711475833</v>
      </c>
      <c r="I38">
        <f t="shared" si="1"/>
        <v>8.4367436509183253</v>
      </c>
      <c r="J38">
        <f t="shared" si="9"/>
        <v>796.2</v>
      </c>
      <c r="K38">
        <f t="shared" si="2"/>
        <v>115.23</v>
      </c>
      <c r="L38">
        <f t="shared" si="12"/>
        <v>208.46730000000002</v>
      </c>
      <c r="M38">
        <f t="shared" si="3"/>
        <v>1438.4243700000002</v>
      </c>
      <c r="N38">
        <f t="shared" si="10"/>
        <v>173.05590000000001</v>
      </c>
      <c r="O38">
        <f t="shared" si="4"/>
        <v>1194.0857100000001</v>
      </c>
      <c r="P38">
        <f t="shared" si="5"/>
        <v>43458.615169290009</v>
      </c>
      <c r="Q38">
        <f t="shared" si="6"/>
        <v>299864.44466810109</v>
      </c>
      <c r="R38">
        <f t="shared" si="7"/>
        <v>5.9880239520958084E-2</v>
      </c>
      <c r="S38">
        <f t="shared" si="8"/>
        <v>0.41317365269461082</v>
      </c>
    </row>
    <row r="39" spans="3:19">
      <c r="C39">
        <v>31</v>
      </c>
      <c r="D39" t="s">
        <v>35</v>
      </c>
      <c r="F39">
        <v>8.3000000000000007</v>
      </c>
      <c r="G39">
        <v>104.1</v>
      </c>
      <c r="H39">
        <f t="shared" si="0"/>
        <v>2.0174507295105362</v>
      </c>
      <c r="I39">
        <f t="shared" si="1"/>
        <v>16.744841054937453</v>
      </c>
      <c r="J39">
        <f t="shared" si="9"/>
        <v>804.5</v>
      </c>
      <c r="K39">
        <f t="shared" si="2"/>
        <v>864.03</v>
      </c>
      <c r="L39">
        <f t="shared" si="12"/>
        <v>121.06730000000002</v>
      </c>
      <c r="M39">
        <f t="shared" si="3"/>
        <v>1004.8585900000003</v>
      </c>
      <c r="N39">
        <f t="shared" si="10"/>
        <v>85.655900000000003</v>
      </c>
      <c r="O39">
        <f t="shared" si="4"/>
        <v>710.94397000000004</v>
      </c>
      <c r="P39">
        <f t="shared" si="5"/>
        <v>14657.291129290004</v>
      </c>
      <c r="Q39">
        <f t="shared" si="6"/>
        <v>121655.51637310705</v>
      </c>
      <c r="R39">
        <f t="shared" si="7"/>
        <v>9.6061479346781949E-3</v>
      </c>
      <c r="S39">
        <f t="shared" si="8"/>
        <v>7.9731027857829026E-2</v>
      </c>
    </row>
    <row r="40" spans="3:19">
      <c r="C40">
        <v>32</v>
      </c>
      <c r="D40" t="s">
        <v>36</v>
      </c>
      <c r="F40">
        <v>24.2</v>
      </c>
      <c r="G40">
        <v>127.8</v>
      </c>
      <c r="H40">
        <f t="shared" si="0"/>
        <v>2.1065308538223815</v>
      </c>
      <c r="I40">
        <f t="shared" si="1"/>
        <v>50.978046662501633</v>
      </c>
      <c r="J40">
        <f t="shared" si="9"/>
        <v>828.7</v>
      </c>
      <c r="K40">
        <f t="shared" si="2"/>
        <v>3092.7599999999998</v>
      </c>
      <c r="L40">
        <f t="shared" si="12"/>
        <v>97.367300000000014</v>
      </c>
      <c r="M40">
        <f t="shared" si="3"/>
        <v>2356.2886600000002</v>
      </c>
      <c r="N40">
        <f t="shared" si="10"/>
        <v>61.9559</v>
      </c>
      <c r="O40">
        <f t="shared" si="4"/>
        <v>1499.33278</v>
      </c>
      <c r="P40">
        <f t="shared" si="5"/>
        <v>9480.3911092900034</v>
      </c>
      <c r="Q40">
        <f t="shared" si="6"/>
        <v>229425.46484481808</v>
      </c>
      <c r="R40">
        <f t="shared" si="7"/>
        <v>7.8247261345852897E-3</v>
      </c>
      <c r="S40">
        <f t="shared" si="8"/>
        <v>0.18935837245696399</v>
      </c>
    </row>
    <row r="41" spans="3:19">
      <c r="C41">
        <v>33</v>
      </c>
      <c r="D41" t="s">
        <v>37</v>
      </c>
      <c r="F41">
        <v>17.3</v>
      </c>
      <c r="G41">
        <v>52.7</v>
      </c>
      <c r="H41">
        <f t="shared" si="0"/>
        <v>1.7218106152125465</v>
      </c>
      <c r="I41">
        <f t="shared" si="1"/>
        <v>29.787323643177057</v>
      </c>
      <c r="J41">
        <f t="shared" si="9"/>
        <v>846</v>
      </c>
      <c r="K41">
        <f t="shared" si="2"/>
        <v>911.71</v>
      </c>
      <c r="L41">
        <f t="shared" si="12"/>
        <v>172.46730000000002</v>
      </c>
      <c r="M41">
        <f t="shared" si="3"/>
        <v>2983.6842900000006</v>
      </c>
      <c r="N41">
        <f t="shared" si="10"/>
        <v>137.05590000000001</v>
      </c>
      <c r="O41">
        <f t="shared" si="4"/>
        <v>2371.0670700000001</v>
      </c>
      <c r="P41">
        <f t="shared" si="5"/>
        <v>29744.96956929001</v>
      </c>
      <c r="Q41">
        <f t="shared" si="6"/>
        <v>514587.97354871721</v>
      </c>
      <c r="R41">
        <f t="shared" si="7"/>
        <v>1.8975332068311195E-2</v>
      </c>
      <c r="S41">
        <f t="shared" si="8"/>
        <v>0.32827324478178366</v>
      </c>
    </row>
    <row r="42" spans="3:19">
      <c r="C42">
        <v>34</v>
      </c>
      <c r="D42" t="s">
        <v>38</v>
      </c>
      <c r="F42">
        <v>47.7</v>
      </c>
      <c r="G42">
        <v>376.5</v>
      </c>
      <c r="H42">
        <f t="shared" si="0"/>
        <v>2.5757649805367193</v>
      </c>
      <c r="I42">
        <f t="shared" si="1"/>
        <v>122.86398957160152</v>
      </c>
      <c r="J42">
        <f t="shared" si="9"/>
        <v>893.7</v>
      </c>
      <c r="K42">
        <f t="shared" si="2"/>
        <v>17959.05</v>
      </c>
      <c r="L42">
        <f t="shared" si="12"/>
        <v>151.33269999999999</v>
      </c>
      <c r="M42">
        <f t="shared" si="3"/>
        <v>7218.5697899999996</v>
      </c>
      <c r="N42">
        <f t="shared" si="10"/>
        <v>186.7441</v>
      </c>
      <c r="O42">
        <f t="shared" si="4"/>
        <v>8907.6935700000013</v>
      </c>
      <c r="P42">
        <f t="shared" si="5"/>
        <v>22901.586089289998</v>
      </c>
      <c r="Q42">
        <f t="shared" si="6"/>
        <v>1092405.6564591329</v>
      </c>
      <c r="R42">
        <f t="shared" si="7"/>
        <v>2.6560424966799467E-3</v>
      </c>
      <c r="S42">
        <f t="shared" si="8"/>
        <v>0.12669322709163347</v>
      </c>
    </row>
    <row r="43" spans="3:19">
      <c r="C43">
        <v>35</v>
      </c>
      <c r="D43" t="s">
        <v>39</v>
      </c>
      <c r="F43">
        <v>33.299999999999997</v>
      </c>
      <c r="G43">
        <v>160.9</v>
      </c>
      <c r="H43">
        <f t="shared" si="0"/>
        <v>2.2065560440990297</v>
      </c>
      <c r="I43">
        <f t="shared" si="1"/>
        <v>73.478316268497679</v>
      </c>
      <c r="J43">
        <f t="shared" si="9"/>
        <v>927</v>
      </c>
      <c r="K43">
        <f t="shared" si="2"/>
        <v>5357.9699999999993</v>
      </c>
      <c r="L43">
        <f t="shared" si="12"/>
        <v>64.267300000000006</v>
      </c>
      <c r="M43">
        <f t="shared" si="3"/>
        <v>2140.1010900000001</v>
      </c>
      <c r="N43">
        <f t="shared" si="10"/>
        <v>28.855899999999991</v>
      </c>
      <c r="O43">
        <f t="shared" si="4"/>
        <v>960.90146999999968</v>
      </c>
      <c r="P43">
        <f t="shared" si="5"/>
        <v>4130.2858492900004</v>
      </c>
      <c r="Q43">
        <f t="shared" si="6"/>
        <v>137538.51878135701</v>
      </c>
      <c r="R43">
        <f t="shared" si="7"/>
        <v>6.2150403977625848E-3</v>
      </c>
      <c r="S43">
        <f t="shared" si="8"/>
        <v>0.20696084524549405</v>
      </c>
    </row>
    <row r="44" spans="3:19">
      <c r="C44">
        <v>36</v>
      </c>
      <c r="D44" t="s">
        <v>40</v>
      </c>
      <c r="F44">
        <v>15.7</v>
      </c>
      <c r="G44">
        <v>137.19999999999999</v>
      </c>
      <c r="H44">
        <f t="shared" si="0"/>
        <v>2.1373541113707328</v>
      </c>
      <c r="I44">
        <f t="shared" si="1"/>
        <v>33.556459548520507</v>
      </c>
      <c r="J44">
        <f t="shared" si="9"/>
        <v>942.7</v>
      </c>
      <c r="K44">
        <f t="shared" si="2"/>
        <v>2154.0399999999995</v>
      </c>
      <c r="L44">
        <f t="shared" si="12"/>
        <v>87.967300000000023</v>
      </c>
      <c r="M44">
        <f t="shared" si="3"/>
        <v>1381.0866100000003</v>
      </c>
      <c r="N44">
        <f t="shared" si="10"/>
        <v>52.555900000000008</v>
      </c>
      <c r="O44">
        <f t="shared" si="4"/>
        <v>825.12763000000007</v>
      </c>
      <c r="P44">
        <f t="shared" si="5"/>
        <v>7738.2458692900036</v>
      </c>
      <c r="Q44">
        <f t="shared" si="6"/>
        <v>121490.46014785305</v>
      </c>
      <c r="R44">
        <f t="shared" si="7"/>
        <v>7.28862973760933E-3</v>
      </c>
      <c r="S44">
        <f t="shared" si="8"/>
        <v>0.11443148688046648</v>
      </c>
    </row>
    <row r="45" spans="3:19">
      <c r="C45">
        <v>37</v>
      </c>
      <c r="D45" t="s">
        <v>41</v>
      </c>
      <c r="F45">
        <v>10.5</v>
      </c>
      <c r="G45">
        <v>46.6</v>
      </c>
      <c r="H45">
        <f t="shared" si="0"/>
        <v>1.6683859166900001</v>
      </c>
      <c r="I45">
        <f t="shared" si="1"/>
        <v>17.518052125245003</v>
      </c>
      <c r="J45">
        <f t="shared" si="9"/>
        <v>953.2</v>
      </c>
      <c r="K45">
        <f t="shared" si="2"/>
        <v>489.3</v>
      </c>
      <c r="L45">
        <f t="shared" si="12"/>
        <v>178.56730000000002</v>
      </c>
      <c r="M45">
        <f t="shared" si="3"/>
        <v>1874.9566500000001</v>
      </c>
      <c r="N45">
        <f t="shared" si="10"/>
        <v>143.1559</v>
      </c>
      <c r="O45">
        <f t="shared" si="4"/>
        <v>1503.1369500000001</v>
      </c>
      <c r="P45">
        <f t="shared" si="5"/>
        <v>31886.280629290006</v>
      </c>
      <c r="Q45">
        <f t="shared" si="6"/>
        <v>334805.94660754508</v>
      </c>
      <c r="R45">
        <f t="shared" si="7"/>
        <v>2.1459227467811159E-2</v>
      </c>
      <c r="S45">
        <f t="shared" si="8"/>
        <v>0.22532188841201717</v>
      </c>
    </row>
    <row r="46" spans="3:19">
      <c r="C46">
        <v>38</v>
      </c>
      <c r="D46" t="s">
        <v>42</v>
      </c>
      <c r="F46">
        <v>23.5</v>
      </c>
      <c r="G46">
        <v>108.7</v>
      </c>
      <c r="H46">
        <f t="shared" si="0"/>
        <v>2.0362295440862948</v>
      </c>
      <c r="I46">
        <f t="shared" si="1"/>
        <v>47.851394286027926</v>
      </c>
      <c r="J46">
        <f t="shared" si="9"/>
        <v>976.7</v>
      </c>
      <c r="K46">
        <f t="shared" si="2"/>
        <v>2554.4500000000003</v>
      </c>
      <c r="L46">
        <f t="shared" si="12"/>
        <v>116.46730000000001</v>
      </c>
      <c r="M46">
        <f t="shared" si="3"/>
        <v>2736.9815500000004</v>
      </c>
      <c r="N46">
        <f t="shared" si="10"/>
        <v>81.055899999999994</v>
      </c>
      <c r="O46">
        <f t="shared" si="4"/>
        <v>1904.8136499999998</v>
      </c>
      <c r="P46">
        <f t="shared" si="5"/>
        <v>13564.631969290002</v>
      </c>
      <c r="Q46">
        <f t="shared" si="6"/>
        <v>318768.85127831501</v>
      </c>
      <c r="R46">
        <f t="shared" si="7"/>
        <v>9.1996320147194107E-3</v>
      </c>
      <c r="S46">
        <f t="shared" si="8"/>
        <v>0.21619135234590614</v>
      </c>
    </row>
    <row r="47" spans="3:19">
      <c r="C47">
        <v>39</v>
      </c>
      <c r="D47" t="s">
        <v>43</v>
      </c>
      <c r="F47">
        <v>25.6</v>
      </c>
      <c r="G47">
        <v>116</v>
      </c>
      <c r="H47">
        <f t="shared" si="0"/>
        <v>2.0644579892269186</v>
      </c>
      <c r="I47">
        <f t="shared" si="1"/>
        <v>52.850124524209122</v>
      </c>
      <c r="J47">
        <f t="shared" si="9"/>
        <v>1002.3000000000001</v>
      </c>
      <c r="K47">
        <f t="shared" si="2"/>
        <v>2969.6000000000004</v>
      </c>
      <c r="L47">
        <f t="shared" si="12"/>
        <v>109.16730000000001</v>
      </c>
      <c r="M47">
        <f t="shared" si="3"/>
        <v>2794.6828800000003</v>
      </c>
      <c r="N47">
        <f t="shared" si="10"/>
        <v>73.755899999999997</v>
      </c>
      <c r="O47">
        <f t="shared" si="4"/>
        <v>1888.15104</v>
      </c>
      <c r="P47">
        <f t="shared" si="5"/>
        <v>11917.499389290002</v>
      </c>
      <c r="Q47">
        <f t="shared" si="6"/>
        <v>305087.98436582409</v>
      </c>
      <c r="R47">
        <f t="shared" si="7"/>
        <v>8.6206896551724137E-3</v>
      </c>
      <c r="S47">
        <f t="shared" si="8"/>
        <v>0.22068965517241379</v>
      </c>
    </row>
    <row r="48" spans="3:19">
      <c r="F48">
        <f>SUM(F9:F47)</f>
        <v>1002.3000000000001</v>
      </c>
      <c r="G48">
        <f>SUM(G9:G47)</f>
        <v>5786.8</v>
      </c>
      <c r="H48">
        <f>SUM(H9:H47)</f>
        <v>81.304620558950703</v>
      </c>
      <c r="I48">
        <f>SUM(I9:I47)</f>
        <v>2229.7038837770092</v>
      </c>
      <c r="J48">
        <f>SUM(J9:J47)</f>
        <v>19957.900000000001</v>
      </c>
      <c r="M48">
        <f>SUM(M9:M47)</f>
        <v>90925.534027821006</v>
      </c>
      <c r="O48">
        <f>SUM(O9:O47)</f>
        <v>82891.865769999989</v>
      </c>
      <c r="Q48">
        <f>SUM(Q9:Q47)</f>
        <v>10427527.807088736</v>
      </c>
      <c r="S48">
        <f>SUM(S9:S47)</f>
        <v>7.3177783509759688</v>
      </c>
    </row>
    <row r="49" spans="4:19">
      <c r="D49" t="s">
        <v>44</v>
      </c>
      <c r="F49">
        <f>F48/39</f>
        <v>25.700000000000003</v>
      </c>
      <c r="G49">
        <f>G48/F49</f>
        <v>225.16731517509726</v>
      </c>
      <c r="H49" t="s">
        <v>48</v>
      </c>
      <c r="I49">
        <f>I48/F48</f>
        <v>2.2245873329113128</v>
      </c>
      <c r="L49" t="s">
        <v>53</v>
      </c>
      <c r="M49">
        <f>M48/F48</f>
        <v>90.716885191879683</v>
      </c>
      <c r="N49" t="s">
        <v>59</v>
      </c>
      <c r="O49">
        <f>O48/F48</f>
        <v>82.701651970467907</v>
      </c>
      <c r="P49" t="s">
        <v>62</v>
      </c>
      <c r="Q49">
        <f>Q48/F48</f>
        <v>10403.599528173936</v>
      </c>
      <c r="R49" t="s">
        <v>66</v>
      </c>
      <c r="S49">
        <f>F48/S48</f>
        <v>136.96779977851116</v>
      </c>
    </row>
    <row r="50" spans="4:19">
      <c r="H50" t="s">
        <v>49</v>
      </c>
      <c r="I50">
        <f>POWER(10,I49)</f>
        <v>167.72095743611141</v>
      </c>
      <c r="P50" t="s">
        <v>63</v>
      </c>
      <c r="Q50">
        <f>SQRT(Q49)</f>
        <v>101.99803688392211</v>
      </c>
      <c r="R50" t="s">
        <v>67</v>
      </c>
      <c r="S50">
        <f>1/S49</f>
        <v>7.3009860829851021E-3</v>
      </c>
    </row>
    <row r="53" spans="4:19">
      <c r="D53" t="s">
        <v>54</v>
      </c>
      <c r="F53">
        <f>F48/2</f>
        <v>501.15000000000003</v>
      </c>
    </row>
    <row r="55" spans="4:19">
      <c r="D55" t="s">
        <v>55</v>
      </c>
      <c r="F55">
        <f>G28+(F53-J27)/F28*F57</f>
        <v>189.7558544303798</v>
      </c>
    </row>
    <row r="57" spans="4:19">
      <c r="D57" t="s">
        <v>56</v>
      </c>
      <c r="F57">
        <f>F48/39</f>
        <v>25.700000000000003</v>
      </c>
    </row>
  </sheetData>
  <mergeCells count="2">
    <mergeCell ref="G3:M5"/>
    <mergeCell ref="D7:D8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ELCOT</dc:creator>
  <cp:lastModifiedBy>ELCOT</cp:lastModifiedBy>
  <dcterms:created xsi:type="dcterms:W3CDTF">2021-02-19T03:29:46Z</dcterms:created>
  <dcterms:modified xsi:type="dcterms:W3CDTF">2021-02-19T10:08:08Z</dcterms:modified>
</cp:coreProperties>
</file>