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18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V23" i="1"/>
  <c r="V11" i="1"/>
  <c r="Q27" i="1"/>
  <c r="Q25" i="1"/>
  <c r="Q21" i="1"/>
  <c r="Q19" i="1"/>
  <c r="Q17" i="1"/>
  <c r="Q15" i="1"/>
  <c r="Q13" i="1"/>
  <c r="Q9" i="1"/>
  <c r="Q7" i="1"/>
  <c r="Q5" i="1"/>
  <c r="Q3" i="1"/>
  <c r="L27" i="1"/>
  <c r="L25" i="1"/>
  <c r="L21" i="1"/>
  <c r="L19" i="1"/>
  <c r="L17" i="1"/>
  <c r="L15" i="1"/>
  <c r="L13" i="1"/>
  <c r="L9" i="1"/>
  <c r="L7" i="1"/>
  <c r="L5" i="1"/>
  <c r="L3" i="1"/>
  <c r="G13" i="1"/>
  <c r="G27" i="1"/>
  <c r="G25" i="1"/>
  <c r="G21" i="1"/>
  <c r="G19" i="1"/>
  <c r="G17" i="1"/>
  <c r="G15" i="1"/>
  <c r="G9" i="1"/>
  <c r="G7" i="1"/>
  <c r="G5" i="1"/>
  <c r="G3" i="1"/>
  <c r="V31" i="1" l="1"/>
  <c r="Z7" i="1" l="1"/>
  <c r="Y7" i="1"/>
  <c r="X7" i="1"/>
  <c r="W7" i="1"/>
  <c r="AA7" i="1" l="1"/>
  <c r="AB31" i="1"/>
  <c r="Z29" i="1"/>
  <c r="Y29" i="1"/>
  <c r="X29" i="1"/>
  <c r="W29" i="1"/>
  <c r="R30" i="1"/>
  <c r="W30" i="1" s="1"/>
  <c r="Z23" i="1"/>
  <c r="Y23" i="1"/>
  <c r="X23" i="1"/>
  <c r="W23" i="1"/>
  <c r="U24" i="1"/>
  <c r="Z24" i="1" s="1"/>
  <c r="X11" i="1"/>
  <c r="Y11" i="1"/>
  <c r="Z27" i="1"/>
  <c r="Y27" i="1"/>
  <c r="X27" i="1"/>
  <c r="W27" i="1"/>
  <c r="Z25" i="1"/>
  <c r="Y25" i="1"/>
  <c r="X25" i="1"/>
  <c r="W25" i="1"/>
  <c r="Z21" i="1"/>
  <c r="Y21" i="1"/>
  <c r="X21" i="1"/>
  <c r="W21" i="1"/>
  <c r="Z19" i="1"/>
  <c r="Y19" i="1"/>
  <c r="X19" i="1"/>
  <c r="W19" i="1"/>
  <c r="Z17" i="1"/>
  <c r="Y17" i="1"/>
  <c r="X17" i="1"/>
  <c r="W17" i="1"/>
  <c r="Z15" i="1"/>
  <c r="Y15" i="1"/>
  <c r="X15" i="1"/>
  <c r="W15" i="1"/>
  <c r="Z13" i="1"/>
  <c r="Y13" i="1"/>
  <c r="X13" i="1"/>
  <c r="W13" i="1"/>
  <c r="Z9" i="1"/>
  <c r="Y9" i="1"/>
  <c r="X9" i="1"/>
  <c r="W9" i="1"/>
  <c r="N28" i="1"/>
  <c r="P22" i="1"/>
  <c r="O20" i="1"/>
  <c r="N18" i="1"/>
  <c r="N10" i="1"/>
  <c r="I28" i="1"/>
  <c r="K26" i="1"/>
  <c r="K22" i="1"/>
  <c r="I20" i="1"/>
  <c r="I18" i="1"/>
  <c r="I16" i="1"/>
  <c r="J14" i="1"/>
  <c r="J10" i="1"/>
  <c r="D28" i="1"/>
  <c r="E22" i="1"/>
  <c r="D20" i="1"/>
  <c r="D18" i="1"/>
  <c r="E16" i="1"/>
  <c r="E14" i="1"/>
  <c r="E10" i="1"/>
  <c r="P8" i="1"/>
  <c r="I8" i="1"/>
  <c r="F8" i="1"/>
  <c r="S31" i="1"/>
  <c r="T31" i="1"/>
  <c r="U31" i="1"/>
  <c r="R31" i="1"/>
  <c r="I31" i="1"/>
  <c r="J31" i="1"/>
  <c r="K31" i="1"/>
  <c r="M31" i="1"/>
  <c r="N31" i="1"/>
  <c r="O31" i="1"/>
  <c r="P31" i="1"/>
  <c r="H31" i="1"/>
  <c r="D31" i="1"/>
  <c r="E31" i="1"/>
  <c r="F31" i="1"/>
  <c r="C31" i="1"/>
  <c r="AA9" i="1" l="1"/>
  <c r="AA15" i="1"/>
  <c r="AA25" i="1"/>
  <c r="W26" i="1" s="1"/>
  <c r="AA13" i="1"/>
  <c r="AA27" i="1"/>
  <c r="AA19" i="1"/>
  <c r="AA21" i="1"/>
  <c r="Y22" i="1" s="1"/>
  <c r="AA17" i="1"/>
  <c r="AA16" i="1"/>
  <c r="I26" i="1"/>
  <c r="J26" i="1"/>
  <c r="F22" i="1"/>
  <c r="C18" i="1"/>
  <c r="P28" i="1"/>
  <c r="F18" i="1"/>
  <c r="D26" i="1"/>
  <c r="H16" i="1"/>
  <c r="M18" i="1"/>
  <c r="E26" i="1"/>
  <c r="J16" i="1"/>
  <c r="E20" i="1"/>
  <c r="P18" i="1"/>
  <c r="C28" i="1"/>
  <c r="M14" i="1"/>
  <c r="C22" i="1"/>
  <c r="E28" i="1"/>
  <c r="D22" i="1"/>
  <c r="O14" i="1"/>
  <c r="E18" i="1"/>
  <c r="H28" i="1"/>
  <c r="N14" i="1"/>
  <c r="O18" i="1"/>
  <c r="O22" i="1"/>
  <c r="J20" i="1"/>
  <c r="F14" i="1"/>
  <c r="F28" i="1"/>
  <c r="K16" i="1"/>
  <c r="K20" i="1"/>
  <c r="J28" i="1"/>
  <c r="P14" i="1"/>
  <c r="N26" i="1"/>
  <c r="K28" i="1"/>
  <c r="F16" i="1"/>
  <c r="F20" i="1"/>
  <c r="N16" i="1"/>
  <c r="N20" i="1"/>
  <c r="M28" i="1"/>
  <c r="F26" i="1"/>
  <c r="K14" i="1"/>
  <c r="J18" i="1"/>
  <c r="P20" i="1"/>
  <c r="K18" i="1"/>
  <c r="O28" i="1"/>
  <c r="T24" i="1"/>
  <c r="Y24" i="1" s="1"/>
  <c r="AA23" i="1"/>
  <c r="AA24" i="1" s="1"/>
  <c r="S12" i="1"/>
  <c r="X12" i="1" s="1"/>
  <c r="AA11" i="1"/>
  <c r="AA12" i="1" s="1"/>
  <c r="O10" i="1"/>
  <c r="P10" i="1"/>
  <c r="M10" i="1"/>
  <c r="F10" i="1"/>
  <c r="AA10" i="1"/>
  <c r="K10" i="1"/>
  <c r="O8" i="1"/>
  <c r="H8" i="1"/>
  <c r="J8" i="1"/>
  <c r="K8" i="1"/>
  <c r="AA29" i="1"/>
  <c r="AA30" i="1" s="1"/>
  <c r="S30" i="1"/>
  <c r="X30" i="1" s="1"/>
  <c r="T30" i="1"/>
  <c r="Y30" i="1" s="1"/>
  <c r="R12" i="1"/>
  <c r="W12" i="1" s="1"/>
  <c r="T12" i="1"/>
  <c r="Y12" i="1" s="1"/>
  <c r="U12" i="1"/>
  <c r="Z12" i="1" s="1"/>
  <c r="Y8" i="1"/>
  <c r="U30" i="1"/>
  <c r="Z30" i="1" s="1"/>
  <c r="R24" i="1"/>
  <c r="W24" i="1" s="1"/>
  <c r="S24" i="1"/>
  <c r="X24" i="1" s="1"/>
  <c r="Y20" i="1"/>
  <c r="O26" i="1"/>
  <c r="P26" i="1"/>
  <c r="M26" i="1"/>
  <c r="O16" i="1"/>
  <c r="P16" i="1"/>
  <c r="M22" i="1"/>
  <c r="M20" i="1"/>
  <c r="M16" i="1"/>
  <c r="N22" i="1"/>
  <c r="H26" i="1"/>
  <c r="H22" i="1"/>
  <c r="I22" i="1"/>
  <c r="J22" i="1"/>
  <c r="H20" i="1"/>
  <c r="H18" i="1"/>
  <c r="H14" i="1"/>
  <c r="I14" i="1"/>
  <c r="H10" i="1"/>
  <c r="I10" i="1"/>
  <c r="C26" i="1"/>
  <c r="C20" i="1"/>
  <c r="C16" i="1"/>
  <c r="D16" i="1"/>
  <c r="C14" i="1"/>
  <c r="D14" i="1"/>
  <c r="C10" i="1"/>
  <c r="D10" i="1"/>
  <c r="M8" i="1"/>
  <c r="N8" i="1"/>
  <c r="C8" i="1"/>
  <c r="D8" i="1"/>
  <c r="E8" i="1"/>
  <c r="W18" i="1" l="1"/>
  <c r="W16" i="1"/>
  <c r="X16" i="1"/>
  <c r="Y16" i="1"/>
  <c r="Z16" i="1"/>
  <c r="Y18" i="1"/>
  <c r="W22" i="1"/>
  <c r="Y10" i="1"/>
  <c r="Z10" i="1"/>
  <c r="W10" i="1"/>
  <c r="X10" i="1"/>
  <c r="W8" i="1"/>
  <c r="X8" i="1"/>
  <c r="Z8" i="1"/>
  <c r="AA8" i="1"/>
  <c r="AA14" i="1"/>
  <c r="Z14" i="1"/>
  <c r="X14" i="1"/>
  <c r="X20" i="1"/>
  <c r="W20" i="1"/>
  <c r="AA20" i="1"/>
  <c r="Z20" i="1"/>
  <c r="W28" i="1"/>
  <c r="X28" i="1"/>
  <c r="AA28" i="1"/>
  <c r="Z28" i="1"/>
  <c r="Y28" i="1"/>
  <c r="AA26" i="1"/>
  <c r="Z26" i="1"/>
  <c r="X26" i="1"/>
  <c r="Y26" i="1"/>
  <c r="W14" i="1"/>
  <c r="AA18" i="1"/>
  <c r="Z18" i="1"/>
  <c r="X18" i="1"/>
  <c r="AA22" i="1"/>
  <c r="Z22" i="1"/>
  <c r="X22" i="1"/>
  <c r="Y14" i="1"/>
  <c r="U32" i="1"/>
  <c r="R32" i="1"/>
  <c r="T32" i="1"/>
  <c r="S32" i="1"/>
  <c r="Z5" i="1"/>
  <c r="Y5" i="1"/>
  <c r="X5" i="1"/>
  <c r="W5" i="1"/>
  <c r="K6" i="1"/>
  <c r="E6" i="1"/>
  <c r="AA5" i="1" l="1"/>
  <c r="W6" i="1" s="1"/>
  <c r="N6" i="1"/>
  <c r="O6" i="1"/>
  <c r="P6" i="1"/>
  <c r="M6" i="1"/>
  <c r="C6" i="1"/>
  <c r="D6" i="1"/>
  <c r="F6" i="1"/>
  <c r="H6" i="1"/>
  <c r="I6" i="1"/>
  <c r="J6" i="1"/>
  <c r="Z3" i="1"/>
  <c r="Z31" i="1" s="1"/>
  <c r="Y3" i="1"/>
  <c r="Y31" i="1" s="1"/>
  <c r="X3" i="1"/>
  <c r="X31" i="1" s="1"/>
  <c r="W3" i="1"/>
  <c r="AA3" i="1" s="1"/>
  <c r="AA31" i="1" s="1"/>
  <c r="W31" i="1" l="1"/>
  <c r="F4" i="1"/>
  <c r="G31" i="1"/>
  <c r="K4" i="1"/>
  <c r="L31" i="1"/>
  <c r="M4" i="1"/>
  <c r="Q31" i="1"/>
  <c r="AA6" i="1"/>
  <c r="Y6" i="1"/>
  <c r="Z6" i="1"/>
  <c r="X6" i="1"/>
  <c r="C4" i="1"/>
  <c r="P4" i="1"/>
  <c r="N4" i="1"/>
  <c r="O4" i="1"/>
  <c r="H4" i="1"/>
  <c r="I4" i="1"/>
  <c r="J4" i="1"/>
  <c r="D4" i="1"/>
  <c r="E4" i="1"/>
  <c r="P32" i="1" l="1"/>
  <c r="O32" i="1"/>
  <c r="N32" i="1"/>
  <c r="M32" i="1"/>
  <c r="J32" i="1"/>
  <c r="I32" i="1"/>
  <c r="H32" i="1"/>
  <c r="K32" i="1"/>
  <c r="D32" i="1"/>
  <c r="F32" i="1"/>
  <c r="E32" i="1"/>
  <c r="C32" i="1"/>
  <c r="AA4" i="1"/>
  <c r="Y4" i="1"/>
  <c r="X4" i="1"/>
  <c r="Z4" i="1"/>
  <c r="W4" i="1"/>
  <c r="AA32" i="1" l="1"/>
  <c r="Y32" i="1"/>
  <c r="W32" i="1"/>
  <c r="Z32" i="1"/>
  <c r="X32" i="1"/>
</calcChain>
</file>

<file path=xl/sharedStrings.xml><?xml version="1.0" encoding="utf-8"?>
<sst xmlns="http://schemas.openxmlformats.org/spreadsheetml/2006/main" count="91" uniqueCount="41">
  <si>
    <t>권리당원</t>
    <phoneticPr fontId="1" type="noConversion"/>
  </si>
  <si>
    <t>유선전화</t>
    <phoneticPr fontId="1" type="noConversion"/>
  </si>
  <si>
    <t>대의원</t>
    <phoneticPr fontId="1" type="noConversion"/>
  </si>
  <si>
    <t>국민선거인단</t>
    <phoneticPr fontId="1" type="noConversion"/>
  </si>
  <si>
    <t>대전충남</t>
    <phoneticPr fontId="1" type="noConversion"/>
  </si>
  <si>
    <t>세종충북</t>
    <phoneticPr fontId="1" type="noConversion"/>
  </si>
  <si>
    <t>대구경북</t>
    <phoneticPr fontId="1" type="noConversion"/>
  </si>
  <si>
    <t>강원</t>
    <phoneticPr fontId="1" type="noConversion"/>
  </si>
  <si>
    <t>1차 슈퍼데이</t>
    <phoneticPr fontId="1" type="noConversion"/>
  </si>
  <si>
    <t>광주전남</t>
    <phoneticPr fontId="1" type="noConversion"/>
  </si>
  <si>
    <t>전북</t>
    <phoneticPr fontId="1" type="noConversion"/>
  </si>
  <si>
    <t>제주</t>
    <phoneticPr fontId="1" type="noConversion"/>
  </si>
  <si>
    <t>부울경</t>
    <phoneticPr fontId="1" type="noConversion"/>
  </si>
  <si>
    <t>인천</t>
    <phoneticPr fontId="1" type="noConversion"/>
  </si>
  <si>
    <t>경기</t>
    <phoneticPr fontId="1" type="noConversion"/>
  </si>
  <si>
    <t>서울</t>
    <phoneticPr fontId="1" type="noConversion"/>
  </si>
  <si>
    <t>3차 슈퍼데이</t>
    <phoneticPr fontId="1" type="noConversion"/>
  </si>
  <si>
    <t>이재명</t>
    <phoneticPr fontId="1" type="noConversion"/>
  </si>
  <si>
    <t>이낙연</t>
    <phoneticPr fontId="1" type="noConversion"/>
  </si>
  <si>
    <t>추미애</t>
    <phoneticPr fontId="1" type="noConversion"/>
  </si>
  <si>
    <t>박용진</t>
    <phoneticPr fontId="1" type="noConversion"/>
  </si>
  <si>
    <t>득표수</t>
    <phoneticPr fontId="1" type="noConversion"/>
  </si>
  <si>
    <t>%</t>
    <phoneticPr fontId="1" type="noConversion"/>
  </si>
  <si>
    <t>(9월4일)</t>
    <phoneticPr fontId="1" type="noConversion"/>
  </si>
  <si>
    <t>(9월5일)</t>
    <phoneticPr fontId="1" type="noConversion"/>
  </si>
  <si>
    <t>누적집계</t>
    <phoneticPr fontId="1" type="noConversion"/>
  </si>
  <si>
    <t>합계</t>
    <phoneticPr fontId="1" type="noConversion"/>
  </si>
  <si>
    <t>2차 슈퍼데이</t>
    <phoneticPr fontId="1" type="noConversion"/>
  </si>
  <si>
    <t>선거인단</t>
    <phoneticPr fontId="1" type="noConversion"/>
  </si>
  <si>
    <t>(9월11일)</t>
  </si>
  <si>
    <t>(9월12일)</t>
    <phoneticPr fontId="1" type="noConversion"/>
  </si>
  <si>
    <t>(9월25일)</t>
    <phoneticPr fontId="1" type="noConversion"/>
  </si>
  <si>
    <t>(9월26일)</t>
    <phoneticPr fontId="1" type="noConversion"/>
  </si>
  <si>
    <t>(10월1일)</t>
    <phoneticPr fontId="1" type="noConversion"/>
  </si>
  <si>
    <t>(10월2일)</t>
    <phoneticPr fontId="1" type="noConversion"/>
  </si>
  <si>
    <t>(10월3일)</t>
    <phoneticPr fontId="1" type="noConversion"/>
  </si>
  <si>
    <t>(10월9일)</t>
    <phoneticPr fontId="1" type="noConversion"/>
  </si>
  <si>
    <t>(10월10일)</t>
    <phoneticPr fontId="1" type="noConversion"/>
  </si>
  <si>
    <t>최종 합계</t>
    <phoneticPr fontId="1" type="noConversion"/>
  </si>
  <si>
    <t>투표참여자</t>
    <phoneticPr fontId="1" type="noConversion"/>
  </si>
  <si>
    <t>(9월11일 기준)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</si>
</sst>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15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77" fontId="2" fillId="2" borderId="13" xfId="0" applyNumberFormat="1" applyFont="1" applyFill="1" applyBorder="1" applyAlignment="1">
      <alignment horizontal="center" vertical="center"/>
    </xf>
    <xf numFmtId="177" fontId="2" fillId="2" borderId="12" xfId="0" applyNumberFormat="1" applyFont="1" applyFill="1" applyBorder="1" applyAlignment="1">
      <alignment horizontal="center" vertical="center"/>
    </xf>
    <xf numFmtId="177" fontId="2" fillId="2" borderId="14" xfId="0" applyNumberFormat="1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6" fontId="4" fillId="2" borderId="17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2" fillId="2" borderId="8" xfId="0" applyFont="1" applyFill="1" applyBorder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A4" zoomScaleNormal="100" zoomScaleSheetLayoutView="100" workbookViewId="0">
      <selection activeCell="A25" sqref="A25"/>
    </sheetView>
  </sheetViews>
  <sheetFormatPr defaultColWidth="9" defaultRowHeight="16" x14ac:dyDescent="0.45"/>
  <cols>
    <col min="1" max="1" width="11.75" style="1" bestFit="1" customWidth="1"/>
    <col min="2" max="2" width="5" style="1" customWidth="1"/>
    <col min="3" max="6" width="7.08203125" style="1" bestFit="1" customWidth="1"/>
    <col min="7" max="7" width="8.58203125" style="1" bestFit="1" customWidth="1"/>
    <col min="8" max="11" width="7.08203125" style="1" bestFit="1" customWidth="1"/>
    <col min="12" max="12" width="6.08203125" style="1" customWidth="1"/>
    <col min="13" max="16" width="7.08203125" style="1" bestFit="1" customWidth="1"/>
    <col min="17" max="17" width="7.33203125" style="1" bestFit="1" customWidth="1"/>
    <col min="18" max="21" width="7.08203125" style="1" bestFit="1" customWidth="1"/>
    <col min="22" max="24" width="7.33203125" style="1" bestFit="1" customWidth="1"/>
    <col min="25" max="26" width="7.08203125" style="1" bestFit="1" customWidth="1"/>
    <col min="27" max="27" width="9" style="1" bestFit="1" customWidth="1"/>
    <col min="28" max="28" width="12.1640625" style="1" customWidth="1"/>
    <col min="29" max="16384" width="9" style="1"/>
  </cols>
  <sheetData>
    <row r="1" spans="1:28" ht="16.5" customHeight="1" x14ac:dyDescent="0.45">
      <c r="A1" s="3"/>
      <c r="B1" s="3"/>
      <c r="C1" s="53" t="s">
        <v>0</v>
      </c>
      <c r="D1" s="54"/>
      <c r="E1" s="54"/>
      <c r="F1" s="54"/>
      <c r="G1" s="55"/>
      <c r="H1" s="53" t="s">
        <v>2</v>
      </c>
      <c r="I1" s="54"/>
      <c r="J1" s="54"/>
      <c r="K1" s="54"/>
      <c r="L1" s="55"/>
      <c r="M1" s="53" t="s">
        <v>1</v>
      </c>
      <c r="N1" s="54"/>
      <c r="O1" s="54"/>
      <c r="P1" s="54"/>
      <c r="Q1" s="55"/>
      <c r="R1" s="53" t="s">
        <v>3</v>
      </c>
      <c r="S1" s="54"/>
      <c r="T1" s="54"/>
      <c r="U1" s="54"/>
      <c r="V1" s="55"/>
      <c r="W1" s="50" t="s">
        <v>38</v>
      </c>
      <c r="X1" s="51"/>
      <c r="Y1" s="51"/>
      <c r="Z1" s="51"/>
      <c r="AA1" s="51"/>
      <c r="AB1" s="52"/>
    </row>
    <row r="2" spans="1:28" ht="16.5" thickBot="1" x14ac:dyDescent="0.5">
      <c r="A2" s="2"/>
      <c r="B2" s="2"/>
      <c r="C2" s="18" t="s">
        <v>17</v>
      </c>
      <c r="D2" s="14" t="s">
        <v>18</v>
      </c>
      <c r="E2" s="14" t="s">
        <v>20</v>
      </c>
      <c r="F2" s="14" t="s">
        <v>19</v>
      </c>
      <c r="G2" s="19" t="s">
        <v>26</v>
      </c>
      <c r="H2" s="18" t="s">
        <v>17</v>
      </c>
      <c r="I2" s="14" t="s">
        <v>18</v>
      </c>
      <c r="J2" s="14" t="s">
        <v>20</v>
      </c>
      <c r="K2" s="14" t="s">
        <v>19</v>
      </c>
      <c r="L2" s="19" t="s">
        <v>26</v>
      </c>
      <c r="M2" s="18" t="s">
        <v>17</v>
      </c>
      <c r="N2" s="14" t="s">
        <v>18</v>
      </c>
      <c r="O2" s="14" t="s">
        <v>20</v>
      </c>
      <c r="P2" s="14" t="s">
        <v>19</v>
      </c>
      <c r="Q2" s="19" t="s">
        <v>26</v>
      </c>
      <c r="R2" s="18" t="s">
        <v>17</v>
      </c>
      <c r="S2" s="14" t="s">
        <v>18</v>
      </c>
      <c r="T2" s="14" t="s">
        <v>20</v>
      </c>
      <c r="U2" s="14" t="s">
        <v>19</v>
      </c>
      <c r="V2" s="19" t="s">
        <v>26</v>
      </c>
      <c r="W2" s="20" t="s">
        <v>17</v>
      </c>
      <c r="X2" s="15" t="s">
        <v>18</v>
      </c>
      <c r="Y2" s="15" t="s">
        <v>20</v>
      </c>
      <c r="Z2" s="21" t="s">
        <v>19</v>
      </c>
      <c r="AA2" s="21" t="s">
        <v>39</v>
      </c>
      <c r="AB2" s="19" t="s">
        <v>28</v>
      </c>
    </row>
    <row r="3" spans="1:28" x14ac:dyDescent="0.45">
      <c r="A3" s="13" t="s">
        <v>4</v>
      </c>
      <c r="B3" s="13" t="s">
        <v>21</v>
      </c>
      <c r="C3" s="22">
        <v>13685</v>
      </c>
      <c r="D3" s="23">
        <v>6748</v>
      </c>
      <c r="E3" s="23">
        <v>621</v>
      </c>
      <c r="F3" s="23">
        <v>1691</v>
      </c>
      <c r="G3" s="24">
        <f>SUM(C3,D3,E3,F3)</f>
        <v>22745</v>
      </c>
      <c r="H3" s="23">
        <v>324</v>
      </c>
      <c r="I3" s="23">
        <v>255</v>
      </c>
      <c r="J3" s="23">
        <v>3</v>
      </c>
      <c r="K3" s="23">
        <v>13</v>
      </c>
      <c r="L3" s="24">
        <f>SUM(H3,I3,J3,K3)</f>
        <v>595</v>
      </c>
      <c r="M3" s="22">
        <v>3</v>
      </c>
      <c r="N3" s="23">
        <v>4</v>
      </c>
      <c r="O3" s="23">
        <v>0</v>
      </c>
      <c r="P3" s="23">
        <v>0</v>
      </c>
      <c r="Q3" s="24">
        <f>SUM(M3,N3,O3,P3)</f>
        <v>7</v>
      </c>
      <c r="R3" s="25"/>
      <c r="S3" s="26"/>
      <c r="T3" s="26"/>
      <c r="U3" s="26"/>
      <c r="V3" s="27"/>
      <c r="W3" s="22">
        <f>SUM(C3,H3,M3)</f>
        <v>14012</v>
      </c>
      <c r="X3" s="23">
        <f>SUM(D3,I3,N3)</f>
        <v>7007</v>
      </c>
      <c r="Y3" s="23">
        <f>SUM(E3,J3,O3)</f>
        <v>624</v>
      </c>
      <c r="Z3" s="23">
        <f>SUM(F3,K3,P3)</f>
        <v>1704</v>
      </c>
      <c r="AA3" s="23">
        <f>SUM(W3,X3,Y3,Z3)</f>
        <v>23347</v>
      </c>
      <c r="AB3" s="24">
        <v>52820</v>
      </c>
    </row>
    <row r="4" spans="1:28" x14ac:dyDescent="0.45">
      <c r="A4" s="14" t="s">
        <v>23</v>
      </c>
      <c r="B4" s="14" t="s">
        <v>22</v>
      </c>
      <c r="C4" s="28">
        <f>C3/G3*100</f>
        <v>60.167069685645188</v>
      </c>
      <c r="D4" s="30">
        <f>D3/G3*100</f>
        <v>29.668058914047041</v>
      </c>
      <c r="E4" s="30">
        <f>E3/G3*100</f>
        <v>2.7302703890965048</v>
      </c>
      <c r="F4" s="30">
        <f>F3/G3*100</f>
        <v>7.4346010112112548</v>
      </c>
      <c r="G4" s="46"/>
      <c r="H4" s="28">
        <f>H3/L3*100</f>
        <v>54.45378151260504</v>
      </c>
      <c r="I4" s="30">
        <f>I3/L3*100</f>
        <v>42.857142857142854</v>
      </c>
      <c r="J4" s="30">
        <f>J3/L3*100</f>
        <v>0.50420168067226889</v>
      </c>
      <c r="K4" s="30">
        <f>K3/L3*100</f>
        <v>2.1848739495798317</v>
      </c>
      <c r="L4" s="46"/>
      <c r="M4" s="28">
        <f>M3/Q3*100</f>
        <v>42.857142857142854</v>
      </c>
      <c r="N4" s="30">
        <f>N3/Q3*100</f>
        <v>57.142857142857139</v>
      </c>
      <c r="O4" s="30">
        <f>O3/Q3*100</f>
        <v>0</v>
      </c>
      <c r="P4" s="30">
        <f>P3/Q3*100</f>
        <v>0</v>
      </c>
      <c r="Q4" s="46"/>
      <c r="R4" s="18"/>
      <c r="S4" s="14"/>
      <c r="T4" s="14"/>
      <c r="U4" s="14"/>
      <c r="V4" s="31"/>
      <c r="W4" s="28">
        <f>W3/AA3*100</f>
        <v>60.016276181093929</v>
      </c>
      <c r="X4" s="30">
        <f>X3/AA3*100</f>
        <v>30.012421296098001</v>
      </c>
      <c r="Y4" s="30">
        <f>Y3/AA3*100</f>
        <v>2.6727202638454619</v>
      </c>
      <c r="Z4" s="30">
        <f>Z3/AA3*100</f>
        <v>7.2985822589626075</v>
      </c>
      <c r="AA4" s="29">
        <f>AA3/AB3*100</f>
        <v>44.201060204468007</v>
      </c>
      <c r="AB4" s="48"/>
    </row>
    <row r="5" spans="1:28" x14ac:dyDescent="0.45">
      <c r="A5" s="15" t="s">
        <v>5</v>
      </c>
      <c r="B5" s="15" t="s">
        <v>21</v>
      </c>
      <c r="C5" s="9">
        <v>6828</v>
      </c>
      <c r="D5" s="5">
        <v>3636</v>
      </c>
      <c r="E5" s="5">
        <v>286</v>
      </c>
      <c r="F5" s="5">
        <v>903</v>
      </c>
      <c r="G5" s="45">
        <f>SUM(C5,D5,E5,F5)</f>
        <v>11653</v>
      </c>
      <c r="H5" s="5">
        <v>204</v>
      </c>
      <c r="I5" s="5">
        <v>195</v>
      </c>
      <c r="J5" s="5">
        <v>1</v>
      </c>
      <c r="K5" s="5">
        <v>12</v>
      </c>
      <c r="L5" s="45">
        <f>SUM(H5,I5,J5,K5)</f>
        <v>412</v>
      </c>
      <c r="M5" s="9">
        <v>3</v>
      </c>
      <c r="N5" s="5">
        <v>3</v>
      </c>
      <c r="O5" s="5">
        <v>0</v>
      </c>
      <c r="P5" s="5">
        <v>0</v>
      </c>
      <c r="Q5" s="45">
        <f>SUM(M5,N5,O5,P5)</f>
        <v>6</v>
      </c>
      <c r="R5" s="9"/>
      <c r="S5" s="5"/>
      <c r="T5" s="5"/>
      <c r="U5" s="5"/>
      <c r="V5" s="10"/>
      <c r="W5" s="9">
        <f>SUM(C5,H5,M5)</f>
        <v>7035</v>
      </c>
      <c r="X5" s="5">
        <f>SUM(D5,I5,N5)</f>
        <v>3834</v>
      </c>
      <c r="Y5" s="5">
        <f>SUM(E5,J5,O5)</f>
        <v>287</v>
      </c>
      <c r="Z5" s="5">
        <f>SUM(F5,K5,P5)</f>
        <v>915</v>
      </c>
      <c r="AA5" s="47">
        <f>SUM(W5,X5,Y5,Z5)</f>
        <v>12071</v>
      </c>
      <c r="AB5" s="8">
        <v>23803</v>
      </c>
    </row>
    <row r="6" spans="1:28" x14ac:dyDescent="0.45">
      <c r="A6" s="14" t="s">
        <v>24</v>
      </c>
      <c r="B6" s="14" t="s">
        <v>22</v>
      </c>
      <c r="C6" s="35">
        <f>C5/G5*100</f>
        <v>58.594353385394314</v>
      </c>
      <c r="D6" s="36">
        <f>D5/G5*100</f>
        <v>31.202265511027207</v>
      </c>
      <c r="E6" s="36">
        <f>E5/G5*100</f>
        <v>2.4543036128035696</v>
      </c>
      <c r="F6" s="36">
        <f>F5/G5*100</f>
        <v>7.7490774907749085</v>
      </c>
      <c r="G6" s="34"/>
      <c r="H6" s="36">
        <f>H5/L5*100</f>
        <v>49.514563106796118</v>
      </c>
      <c r="I6" s="36">
        <f>I5/L5*100</f>
        <v>47.33009708737864</v>
      </c>
      <c r="J6" s="36">
        <f>J5/L5*100</f>
        <v>0.24271844660194172</v>
      </c>
      <c r="K6" s="36">
        <f>K5/L5*100</f>
        <v>2.912621359223301</v>
      </c>
      <c r="L6" s="34"/>
      <c r="M6" s="35">
        <f>M5/Q5*100</f>
        <v>50</v>
      </c>
      <c r="N6" s="36">
        <f>N5/Q5*100</f>
        <v>50</v>
      </c>
      <c r="O6" s="36">
        <f>O5/Q5*100</f>
        <v>0</v>
      </c>
      <c r="P6" s="36">
        <f>P5/Q5*100</f>
        <v>0</v>
      </c>
      <c r="Q6" s="34"/>
      <c r="R6" s="35"/>
      <c r="S6" s="36"/>
      <c r="T6" s="36"/>
      <c r="U6" s="36"/>
      <c r="V6" s="37"/>
      <c r="W6" s="35">
        <f>W5/AA5*100</f>
        <v>58.280175627537069</v>
      </c>
      <c r="X6" s="36">
        <f>X5/AA5*100</f>
        <v>31.762074393173723</v>
      </c>
      <c r="Y6" s="36">
        <f>Y5/AA5*100</f>
        <v>2.3775992047054926</v>
      </c>
      <c r="Z6" s="36">
        <f>Z5/AA5*100</f>
        <v>7.5801507745837133</v>
      </c>
      <c r="AA6" s="33">
        <f>AA5/AB5*100</f>
        <v>50.712095114061249</v>
      </c>
      <c r="AB6" s="8"/>
    </row>
    <row r="7" spans="1:28" x14ac:dyDescent="0.45">
      <c r="A7" s="38" t="s">
        <v>6</v>
      </c>
      <c r="B7" s="15" t="s">
        <v>21</v>
      </c>
      <c r="C7" s="9">
        <v>5489</v>
      </c>
      <c r="D7" s="5">
        <v>3063</v>
      </c>
      <c r="E7" s="5">
        <v>128</v>
      </c>
      <c r="F7" s="5">
        <v>1671</v>
      </c>
      <c r="G7" s="45">
        <f>SUM(C7,D7,E7,F7)</f>
        <v>10351</v>
      </c>
      <c r="H7" s="9">
        <v>505</v>
      </c>
      <c r="I7" s="5">
        <v>218</v>
      </c>
      <c r="J7" s="5">
        <v>9</v>
      </c>
      <c r="K7" s="5">
        <v>70</v>
      </c>
      <c r="L7" s="45">
        <f>SUM(H7,I7,J7,K7)</f>
        <v>802</v>
      </c>
      <c r="M7" s="9">
        <v>5</v>
      </c>
      <c r="N7" s="5">
        <v>3</v>
      </c>
      <c r="O7" s="5">
        <v>0</v>
      </c>
      <c r="P7" s="5">
        <v>0</v>
      </c>
      <c r="Q7" s="45">
        <f>SUM(M7,N7,O7,P7)</f>
        <v>8</v>
      </c>
      <c r="R7" s="9"/>
      <c r="S7" s="5"/>
      <c r="T7" s="5"/>
      <c r="U7" s="5"/>
      <c r="V7" s="10"/>
      <c r="W7" s="9">
        <f>SUM(C7,H7,M7)</f>
        <v>5999</v>
      </c>
      <c r="X7" s="5">
        <f>SUM(D7,I7,N7)</f>
        <v>3284</v>
      </c>
      <c r="Y7" s="5">
        <f>SUM(E7,J7,O7)</f>
        <v>137</v>
      </c>
      <c r="Z7" s="5">
        <f>SUM(F7,K7,P7)</f>
        <v>1741</v>
      </c>
      <c r="AA7" s="47">
        <f>SUM(W7,X7,Y7,Z7)</f>
        <v>11161</v>
      </c>
      <c r="AB7" s="10">
        <v>16170</v>
      </c>
    </row>
    <row r="8" spans="1:28" x14ac:dyDescent="0.45">
      <c r="A8" s="16" t="s">
        <v>29</v>
      </c>
      <c r="B8" s="16" t="s">
        <v>22</v>
      </c>
      <c r="C8" s="35">
        <f>C7/G7*100</f>
        <v>53.028692879914985</v>
      </c>
      <c r="D8" s="36">
        <f>D7/G7*100</f>
        <v>29.591343831513861</v>
      </c>
      <c r="E8" s="36">
        <f>E7/G7*100</f>
        <v>1.2365954980195151</v>
      </c>
      <c r="F8" s="36">
        <f>F7/G7*100</f>
        <v>16.14336779055164</v>
      </c>
      <c r="G8" s="34"/>
      <c r="H8" s="35">
        <f>H7/L7*100</f>
        <v>62.96758104738155</v>
      </c>
      <c r="I8" s="36">
        <f>I7/L7*100</f>
        <v>27.182044887780549</v>
      </c>
      <c r="J8" s="36">
        <f>J7/L7*100</f>
        <v>1.1221945137157108</v>
      </c>
      <c r="K8" s="36">
        <f>K7/L7*100</f>
        <v>8.7281795511221958</v>
      </c>
      <c r="L8" s="34"/>
      <c r="M8" s="35">
        <f>M7/Q7*100</f>
        <v>62.5</v>
      </c>
      <c r="N8" s="36">
        <f>N7/Q7*100</f>
        <v>37.5</v>
      </c>
      <c r="O8" s="36">
        <f>O7/Q7*100</f>
        <v>0</v>
      </c>
      <c r="P8" s="36">
        <f>P7/Q7*100</f>
        <v>0</v>
      </c>
      <c r="Q8" s="34"/>
      <c r="R8" s="11"/>
      <c r="S8" s="6"/>
      <c r="T8" s="6"/>
      <c r="U8" s="6"/>
      <c r="V8" s="12"/>
      <c r="W8" s="35">
        <f>W7/AA7*100</f>
        <v>53.749664008601385</v>
      </c>
      <c r="X8" s="36">
        <f>X7/AA7*100</f>
        <v>29.423886748499239</v>
      </c>
      <c r="Y8" s="36">
        <f>Y7/AA7*100</f>
        <v>1.227488576292447</v>
      </c>
      <c r="Z8" s="36">
        <f>Z7/AA7*100</f>
        <v>15.598960666606935</v>
      </c>
      <c r="AA8" s="33">
        <f>AA7/AB7*100</f>
        <v>69.022881880024727</v>
      </c>
      <c r="AB8" s="12"/>
    </row>
    <row r="9" spans="1:28" x14ac:dyDescent="0.45">
      <c r="A9" s="15" t="s">
        <v>7</v>
      </c>
      <c r="B9" s="15" t="s">
        <v>21</v>
      </c>
      <c r="C9" s="9">
        <v>4842</v>
      </c>
      <c r="D9" s="5">
        <v>2320</v>
      </c>
      <c r="E9" s="5">
        <v>168</v>
      </c>
      <c r="F9" s="5">
        <v>771</v>
      </c>
      <c r="G9" s="45">
        <f>SUM(C9,D9,E9,F9)</f>
        <v>8101</v>
      </c>
      <c r="H9" s="9">
        <v>203</v>
      </c>
      <c r="I9" s="5">
        <v>141</v>
      </c>
      <c r="J9" s="5">
        <v>5</v>
      </c>
      <c r="K9" s="5">
        <v>14</v>
      </c>
      <c r="L9" s="45">
        <f>SUM(H9,I9,J9,K9)</f>
        <v>363</v>
      </c>
      <c r="M9" s="9">
        <v>3</v>
      </c>
      <c r="N9" s="5">
        <v>1</v>
      </c>
      <c r="O9" s="5">
        <v>0</v>
      </c>
      <c r="P9" s="5">
        <v>0</v>
      </c>
      <c r="Q9" s="45">
        <f>SUM(M9,N9,O9,P9)</f>
        <v>4</v>
      </c>
      <c r="R9" s="9"/>
      <c r="S9" s="5"/>
      <c r="T9" s="5"/>
      <c r="U9" s="5"/>
      <c r="V9" s="10"/>
      <c r="W9" s="9">
        <f>SUM(C9,H9,M9)</f>
        <v>5048</v>
      </c>
      <c r="X9" s="5">
        <f>SUM(D9,I9,N9)</f>
        <v>2462</v>
      </c>
      <c r="Y9" s="5">
        <f>SUM(E9,J9,O9)</f>
        <v>173</v>
      </c>
      <c r="Z9" s="5">
        <f>SUM(F9,K9,P9)</f>
        <v>785</v>
      </c>
      <c r="AA9" s="47">
        <f>SUM(W9,X9,Y9,Z9)</f>
        <v>8468</v>
      </c>
      <c r="AB9" s="10">
        <v>16292</v>
      </c>
    </row>
    <row r="10" spans="1:28" x14ac:dyDescent="0.45">
      <c r="A10" s="16" t="s">
        <v>30</v>
      </c>
      <c r="B10" s="16" t="s">
        <v>22</v>
      </c>
      <c r="C10" s="35">
        <f>C9/G9*100</f>
        <v>59.770398716207872</v>
      </c>
      <c r="D10" s="36">
        <f>D9/G9*100</f>
        <v>28.638439698802614</v>
      </c>
      <c r="E10" s="36">
        <f>E9/G9*100</f>
        <v>2.0738180471546723</v>
      </c>
      <c r="F10" s="36">
        <f>F9/G9*100</f>
        <v>9.5173435378348348</v>
      </c>
      <c r="G10" s="37"/>
      <c r="H10" s="32">
        <f>H9/L9*100</f>
        <v>55.9228650137741</v>
      </c>
      <c r="I10" s="33">
        <f>I9/L9*100</f>
        <v>38.84297520661157</v>
      </c>
      <c r="J10" s="33">
        <f>J9/L9*100</f>
        <v>1.3774104683195594</v>
      </c>
      <c r="K10" s="33">
        <f>K9/L9*100</f>
        <v>3.8567493112947657</v>
      </c>
      <c r="L10" s="34"/>
      <c r="M10" s="32">
        <f>M9/Q9*100</f>
        <v>75</v>
      </c>
      <c r="N10" s="33">
        <f>N9/Q9*100</f>
        <v>25</v>
      </c>
      <c r="O10" s="33">
        <f>O9/Q9*100</f>
        <v>0</v>
      </c>
      <c r="P10" s="33">
        <f>P9/Q9*100</f>
        <v>0</v>
      </c>
      <c r="Q10" s="34"/>
      <c r="R10" s="11"/>
      <c r="S10" s="6"/>
      <c r="T10" s="6"/>
      <c r="U10" s="6"/>
      <c r="V10" s="12"/>
      <c r="W10" s="35">
        <f>W9/AA9*100</f>
        <v>59.612659423712799</v>
      </c>
      <c r="X10" s="36">
        <f>X9/AA9*100</f>
        <v>29.074161549362305</v>
      </c>
      <c r="Y10" s="36">
        <f>Y9/AA9*100</f>
        <v>2.0429853566367502</v>
      </c>
      <c r="Z10" s="36">
        <f>Z9/AA9*100</f>
        <v>9.270193670288144</v>
      </c>
      <c r="AA10" s="36">
        <f>AA9/AB9*100</f>
        <v>51.976430149766763</v>
      </c>
      <c r="AB10" s="12"/>
    </row>
    <row r="11" spans="1:28" x14ac:dyDescent="0.45">
      <c r="A11" s="14" t="s">
        <v>8</v>
      </c>
      <c r="B11" s="14" t="s">
        <v>21</v>
      </c>
      <c r="C11" s="9"/>
      <c r="D11" s="5"/>
      <c r="E11" s="5"/>
      <c r="F11" s="5"/>
      <c r="G11" s="10"/>
      <c r="H11" s="4"/>
      <c r="I11" s="4"/>
      <c r="J11" s="4"/>
      <c r="K11" s="4"/>
      <c r="L11" s="4"/>
      <c r="M11" s="7"/>
      <c r="N11" s="4"/>
      <c r="O11" s="4"/>
      <c r="P11" s="4"/>
      <c r="Q11" s="8"/>
      <c r="R11" s="9">
        <v>253762</v>
      </c>
      <c r="S11" s="5">
        <v>156203</v>
      </c>
      <c r="T11" s="5">
        <v>5742</v>
      </c>
      <c r="U11" s="5">
        <v>57977</v>
      </c>
      <c r="V11" s="10">
        <f>SUM(R11,S11,T11,U11)</f>
        <v>473684</v>
      </c>
      <c r="W11" s="9">
        <v>253762</v>
      </c>
      <c r="X11" s="5">
        <f>S11</f>
        <v>156203</v>
      </c>
      <c r="Y11" s="5">
        <f>T11</f>
        <v>5742</v>
      </c>
      <c r="Z11" s="5">
        <v>57977</v>
      </c>
      <c r="AA11" s="5">
        <f>V11</f>
        <v>473684</v>
      </c>
      <c r="AB11" s="10">
        <v>641922</v>
      </c>
    </row>
    <row r="12" spans="1:28" x14ac:dyDescent="0.45">
      <c r="A12" s="16" t="s">
        <v>30</v>
      </c>
      <c r="B12" s="14" t="s">
        <v>22</v>
      </c>
      <c r="C12" s="11"/>
      <c r="D12" s="6"/>
      <c r="E12" s="6"/>
      <c r="F12" s="6"/>
      <c r="G12" s="12"/>
      <c r="H12" s="4"/>
      <c r="I12" s="4"/>
      <c r="J12" s="4"/>
      <c r="K12" s="4"/>
      <c r="L12" s="12"/>
      <c r="M12" s="7"/>
      <c r="N12" s="4"/>
      <c r="O12" s="4"/>
      <c r="P12" s="4"/>
      <c r="Q12" s="12"/>
      <c r="R12" s="35">
        <f>R11/V11*100</f>
        <v>53.572001587556258</v>
      </c>
      <c r="S12" s="36">
        <f>S11/V11*100</f>
        <v>32.976203544979356</v>
      </c>
      <c r="T12" s="36">
        <f>T11/V11*100</f>
        <v>1.2122005387557948</v>
      </c>
      <c r="U12" s="36">
        <f>U11/V11*100</f>
        <v>12.23959432870859</v>
      </c>
      <c r="V12" s="37"/>
      <c r="W12" s="35">
        <f>R12</f>
        <v>53.572001587556258</v>
      </c>
      <c r="X12" s="36">
        <f>S12</f>
        <v>32.976203544979356</v>
      </c>
      <c r="Y12" s="36">
        <f>T12</f>
        <v>1.2122005387557948</v>
      </c>
      <c r="Z12" s="36">
        <f>U12</f>
        <v>12.23959432870859</v>
      </c>
      <c r="AA12" s="33">
        <f>AA11/AB11*100</f>
        <v>73.791519841974576</v>
      </c>
      <c r="AB12" s="12"/>
    </row>
    <row r="13" spans="1:28" x14ac:dyDescent="0.45">
      <c r="A13" s="15" t="s">
        <v>9</v>
      </c>
      <c r="B13" s="15" t="s">
        <v>21</v>
      </c>
      <c r="C13" s="9">
        <v>33118</v>
      </c>
      <c r="D13" s="5">
        <v>33211</v>
      </c>
      <c r="E13" s="5">
        <v>461</v>
      </c>
      <c r="F13" s="5">
        <v>3086</v>
      </c>
      <c r="G13" s="45">
        <f>SUM(C13,D13,E13,F13)</f>
        <v>69876</v>
      </c>
      <c r="H13" s="9">
        <v>588</v>
      </c>
      <c r="I13" s="5">
        <v>600</v>
      </c>
      <c r="J13" s="5">
        <v>10</v>
      </c>
      <c r="K13" s="5">
        <v>25</v>
      </c>
      <c r="L13" s="45">
        <f>SUM(H13,I13,J13,K13)</f>
        <v>1223</v>
      </c>
      <c r="M13" s="9">
        <v>20</v>
      </c>
      <c r="N13" s="5">
        <v>37</v>
      </c>
      <c r="O13" s="5">
        <v>0</v>
      </c>
      <c r="P13" s="5">
        <v>2</v>
      </c>
      <c r="Q13" s="45">
        <f>SUM(M13,N13,O13,P13)</f>
        <v>59</v>
      </c>
      <c r="R13" s="9"/>
      <c r="S13" s="5"/>
      <c r="T13" s="5"/>
      <c r="U13" s="5"/>
      <c r="V13" s="10"/>
      <c r="W13" s="9">
        <f>SUM(C13,H13,M13)</f>
        <v>33726</v>
      </c>
      <c r="X13" s="5">
        <f>SUM(D13,I13,N13)</f>
        <v>33848</v>
      </c>
      <c r="Y13" s="5">
        <f>SUM(E13,J13,O13)</f>
        <v>471</v>
      </c>
      <c r="Z13" s="5">
        <f>SUM(F13,K13,P13)</f>
        <v>3113</v>
      </c>
      <c r="AA13" s="47">
        <f>SUM(W13,X13,Y13,Z13)</f>
        <v>71158</v>
      </c>
      <c r="AB13" s="10">
        <v>127823</v>
      </c>
    </row>
    <row r="14" spans="1:28" x14ac:dyDescent="0.45">
      <c r="A14" s="16" t="s">
        <v>31</v>
      </c>
      <c r="B14" s="16" t="s">
        <v>22</v>
      </c>
      <c r="C14" s="35">
        <f>C13/G13*100</f>
        <v>47.395386112542212</v>
      </c>
      <c r="D14" s="36">
        <f>D13/G13*100</f>
        <v>47.528479019978249</v>
      </c>
      <c r="E14" s="36">
        <f>E13/G13*100</f>
        <v>0.65974011105386687</v>
      </c>
      <c r="F14" s="36">
        <f>F13/G13*100</f>
        <v>4.4163947564256683</v>
      </c>
      <c r="G14" s="34"/>
      <c r="H14" s="35">
        <f>H13/L13*100</f>
        <v>48.07849550286182</v>
      </c>
      <c r="I14" s="36">
        <f>I13/L13*100</f>
        <v>49.059689288634509</v>
      </c>
      <c r="J14" s="36">
        <f>J13/L13*100</f>
        <v>0.81766148814390838</v>
      </c>
      <c r="K14" s="36">
        <f>K13/L13*100</f>
        <v>2.0441537203597711</v>
      </c>
      <c r="L14" s="34"/>
      <c r="M14" s="35">
        <f>M13/Q13*100</f>
        <v>33.898305084745758</v>
      </c>
      <c r="N14" s="36">
        <f t="shared" ref="N14" si="0">N13/Q13*100</f>
        <v>62.711864406779661</v>
      </c>
      <c r="O14" s="36">
        <f t="shared" ref="O14" si="1">O13/Q13*100</f>
        <v>0</v>
      </c>
      <c r="P14" s="36">
        <f t="shared" ref="P14" si="2">P13/Q13*100</f>
        <v>3.3898305084745761</v>
      </c>
      <c r="Q14" s="34"/>
      <c r="R14" s="11"/>
      <c r="S14" s="6"/>
      <c r="T14" s="6"/>
      <c r="U14" s="6"/>
      <c r="V14" s="12"/>
      <c r="W14" s="35">
        <f>W13/AA13*100</f>
        <v>47.395935804828696</v>
      </c>
      <c r="X14" s="36">
        <f t="shared" ref="X14" si="3">X13/AA13*100</f>
        <v>47.567385255347254</v>
      </c>
      <c r="Y14" s="36">
        <f t="shared" ref="Y14" si="4">Y13/AA13*100</f>
        <v>0.66190730487085081</v>
      </c>
      <c r="Z14" s="36">
        <f t="shared" ref="Z14" si="5">Z13/AA13*100</f>
        <v>4.3747716349532029</v>
      </c>
      <c r="AA14" s="33">
        <f t="shared" ref="AA14" si="6">AA13/AB13*100</f>
        <v>55.669167520712236</v>
      </c>
      <c r="AB14" s="12"/>
    </row>
    <row r="15" spans="1:28" x14ac:dyDescent="0.45">
      <c r="A15" s="14" t="s">
        <v>10</v>
      </c>
      <c r="B15" s="14" t="s">
        <v>21</v>
      </c>
      <c r="C15" s="9">
        <v>21885</v>
      </c>
      <c r="D15" s="5">
        <v>15454</v>
      </c>
      <c r="E15" s="5">
        <v>506</v>
      </c>
      <c r="F15" s="5">
        <v>2103</v>
      </c>
      <c r="G15" s="45">
        <f>SUM(C15,D15,E15,F15)</f>
        <v>39948</v>
      </c>
      <c r="H15" s="9">
        <v>383</v>
      </c>
      <c r="I15" s="5">
        <v>255</v>
      </c>
      <c r="J15" s="5">
        <v>6</v>
      </c>
      <c r="K15" s="5">
        <v>23</v>
      </c>
      <c r="L15" s="45">
        <f>SUM(H15,I15,J15,K15)</f>
        <v>667</v>
      </c>
      <c r="M15" s="9">
        <v>8</v>
      </c>
      <c r="N15" s="5">
        <v>6</v>
      </c>
      <c r="O15" s="5">
        <v>0</v>
      </c>
      <c r="P15" s="5">
        <v>1</v>
      </c>
      <c r="Q15" s="45">
        <f>SUM(M15,N15,O15,P15)</f>
        <v>15</v>
      </c>
      <c r="R15" s="7"/>
      <c r="S15" s="4"/>
      <c r="T15" s="4"/>
      <c r="U15" s="4"/>
      <c r="V15" s="8"/>
      <c r="W15" s="9">
        <f>SUM(C15,H15,M15)</f>
        <v>22276</v>
      </c>
      <c r="X15" s="5">
        <f>SUM(D15,I15,N15)</f>
        <v>15715</v>
      </c>
      <c r="Y15" s="5">
        <f>SUM(E15,J15,O15)</f>
        <v>512</v>
      </c>
      <c r="Z15" s="5">
        <f>SUM(F15,K15,P15)</f>
        <v>2127</v>
      </c>
      <c r="AA15" s="47">
        <f>SUM(W15,X15,Y15,Z15)</f>
        <v>40630</v>
      </c>
      <c r="AB15" s="10">
        <v>76191</v>
      </c>
    </row>
    <row r="16" spans="1:28" x14ac:dyDescent="0.45">
      <c r="A16" s="14" t="s">
        <v>32</v>
      </c>
      <c r="B16" s="14" t="s">
        <v>22</v>
      </c>
      <c r="C16" s="35">
        <f>C15/G15*100</f>
        <v>54.78371883448483</v>
      </c>
      <c r="D16" s="36">
        <f>D15/G15*100</f>
        <v>38.685290878141579</v>
      </c>
      <c r="E16" s="36">
        <f>E15/G15*100</f>
        <v>1.2666466406328227</v>
      </c>
      <c r="F16" s="36">
        <f>F15/G15*100</f>
        <v>5.2643436467407625</v>
      </c>
      <c r="G16" s="34"/>
      <c r="H16" s="35">
        <f>H15/L15*100</f>
        <v>57.421289355322337</v>
      </c>
      <c r="I16" s="36">
        <f>I15/L15*100</f>
        <v>38.23088455772114</v>
      </c>
      <c r="J16" s="36">
        <f>J15/L15*100</f>
        <v>0.8995502248875562</v>
      </c>
      <c r="K16" s="36">
        <f>K15/L15*100</f>
        <v>3.4482758620689653</v>
      </c>
      <c r="L16" s="34"/>
      <c r="M16" s="35">
        <f>M15/Q15*100</f>
        <v>53.333333333333336</v>
      </c>
      <c r="N16" s="36">
        <f t="shared" ref="N16" si="7">N15/Q15*100</f>
        <v>40</v>
      </c>
      <c r="O16" s="36">
        <f t="shared" ref="O16" si="8">O15/Q15*100</f>
        <v>0</v>
      </c>
      <c r="P16" s="36">
        <f t="shared" ref="P16" si="9">P15/Q15*100</f>
        <v>6.666666666666667</v>
      </c>
      <c r="Q16" s="34"/>
      <c r="R16" s="7"/>
      <c r="S16" s="4"/>
      <c r="T16" s="4"/>
      <c r="U16" s="4"/>
      <c r="V16" s="8"/>
      <c r="W16" s="35">
        <f>W15/AA15*100</f>
        <v>54.826482894412997</v>
      </c>
      <c r="X16" s="36">
        <f t="shared" ref="X16" si="10">X15/AA15*100</f>
        <v>38.678316514890476</v>
      </c>
      <c r="Y16" s="36">
        <f t="shared" ref="Y16" si="11">Y15/AA15*100</f>
        <v>1.2601525966034948</v>
      </c>
      <c r="Z16" s="36">
        <f t="shared" ref="Z16" si="12">Z15/AA15*100</f>
        <v>5.2350479940930343</v>
      </c>
      <c r="AA16" s="33">
        <f t="shared" ref="AA16" si="13">AA15/AB15*100</f>
        <v>53.326508380254886</v>
      </c>
      <c r="AB16" s="12"/>
    </row>
    <row r="17" spans="1:28" x14ac:dyDescent="0.45">
      <c r="A17" s="15" t="s">
        <v>11</v>
      </c>
      <c r="B17" s="15" t="s">
        <v>21</v>
      </c>
      <c r="C17" s="9">
        <v>3834</v>
      </c>
      <c r="D17" s="5">
        <v>2417</v>
      </c>
      <c r="E17" s="5">
        <v>69</v>
      </c>
      <c r="F17" s="5">
        <v>449</v>
      </c>
      <c r="G17" s="45">
        <f>SUM(C17,D17,E17,F17)</f>
        <v>6769</v>
      </c>
      <c r="H17" s="9">
        <v>110</v>
      </c>
      <c r="I17" s="5">
        <v>63</v>
      </c>
      <c r="J17" s="5">
        <v>0</v>
      </c>
      <c r="K17" s="5">
        <v>6</v>
      </c>
      <c r="L17" s="45">
        <f>SUM(H17,I17,J17,K17)</f>
        <v>179</v>
      </c>
      <c r="M17" s="9">
        <v>0</v>
      </c>
      <c r="N17" s="5">
        <v>2</v>
      </c>
      <c r="O17" s="5">
        <v>0</v>
      </c>
      <c r="P17" s="5">
        <v>0</v>
      </c>
      <c r="Q17" s="45">
        <f>SUM(M17,N17,O17,P17)</f>
        <v>2</v>
      </c>
      <c r="R17" s="9"/>
      <c r="S17" s="5"/>
      <c r="T17" s="5"/>
      <c r="U17" s="5"/>
      <c r="V17" s="10"/>
      <c r="W17" s="9">
        <f>SUM(C17,H17,M17)</f>
        <v>3944</v>
      </c>
      <c r="X17" s="5">
        <f>SUM(D17,I17,N17)</f>
        <v>2482</v>
      </c>
      <c r="Y17" s="5">
        <f>SUM(E17,J17,O17)</f>
        <v>69</v>
      </c>
      <c r="Z17" s="5">
        <f>SUM(F17,K17,P17)</f>
        <v>455</v>
      </c>
      <c r="AA17" s="47">
        <f>SUM(W17,X17,Y17,Z17)</f>
        <v>6950</v>
      </c>
      <c r="AB17" s="10">
        <v>13349</v>
      </c>
    </row>
    <row r="18" spans="1:28" x14ac:dyDescent="0.45">
      <c r="A18" s="16" t="s">
        <v>33</v>
      </c>
      <c r="B18" s="16" t="s">
        <v>22</v>
      </c>
      <c r="C18" s="35">
        <f>C17/G17*100</f>
        <v>56.640567292066777</v>
      </c>
      <c r="D18" s="36">
        <f>D17/G17*100</f>
        <v>35.70689909883292</v>
      </c>
      <c r="E18" s="36">
        <f>E17/G17*100</f>
        <v>1.0193529324863349</v>
      </c>
      <c r="F18" s="36">
        <f>F17/G17*100</f>
        <v>6.6331806766139758</v>
      </c>
      <c r="G18" s="34"/>
      <c r="H18" s="35">
        <f>H17/L17*100</f>
        <v>61.452513966480446</v>
      </c>
      <c r="I18" s="36">
        <f>I17/L17*100</f>
        <v>35.195530726256983</v>
      </c>
      <c r="J18" s="36">
        <f>J17/L17*100</f>
        <v>0</v>
      </c>
      <c r="K18" s="36">
        <f>K17/L17*100</f>
        <v>3.3519553072625698</v>
      </c>
      <c r="L18" s="34"/>
      <c r="M18" s="35">
        <f>M17/Q17*100</f>
        <v>0</v>
      </c>
      <c r="N18" s="36">
        <f t="shared" ref="N18" si="14">N17/Q17*100</f>
        <v>100</v>
      </c>
      <c r="O18" s="36">
        <f t="shared" ref="O18" si="15">O17/Q17*100</f>
        <v>0</v>
      </c>
      <c r="P18" s="36">
        <f t="shared" ref="P18" si="16">P17/Q17*100</f>
        <v>0</v>
      </c>
      <c r="Q18" s="34"/>
      <c r="R18" s="11"/>
      <c r="S18" s="6"/>
      <c r="T18" s="6"/>
      <c r="U18" s="6"/>
      <c r="V18" s="12"/>
      <c r="W18" s="35">
        <f>W17/AA17*100</f>
        <v>56.748201438848923</v>
      </c>
      <c r="X18" s="36">
        <f t="shared" ref="X18" si="17">X17/AA17*100</f>
        <v>35.71223021582734</v>
      </c>
      <c r="Y18" s="36">
        <f t="shared" ref="Y18" si="18">Y17/AA17*100</f>
        <v>0.99280575539568339</v>
      </c>
      <c r="Z18" s="36">
        <f t="shared" ref="Z18" si="19">Z17/AA17*100</f>
        <v>6.5467625899280586</v>
      </c>
      <c r="AA18" s="33">
        <f t="shared" ref="AA18" si="20">AA17/AB17*100</f>
        <v>52.063825005618405</v>
      </c>
      <c r="AB18" s="12"/>
    </row>
    <row r="19" spans="1:28" x14ac:dyDescent="0.45">
      <c r="A19" s="14" t="s">
        <v>12</v>
      </c>
      <c r="B19" s="14" t="s">
        <v>21</v>
      </c>
      <c r="C19" s="9">
        <v>18678</v>
      </c>
      <c r="D19" s="5">
        <v>11389</v>
      </c>
      <c r="E19" s="5">
        <v>438</v>
      </c>
      <c r="F19" s="5">
        <v>3354</v>
      </c>
      <c r="G19" s="45">
        <f>SUM(C19,D19,E19,F19)</f>
        <v>33859</v>
      </c>
      <c r="H19" s="9">
        <v>1013</v>
      </c>
      <c r="I19" s="5">
        <v>571</v>
      </c>
      <c r="J19" s="5">
        <v>23</v>
      </c>
      <c r="K19" s="5">
        <v>111</v>
      </c>
      <c r="L19" s="45">
        <f>SUM(H19,I19,J19,K19)</f>
        <v>1718</v>
      </c>
      <c r="M19" s="9">
        <v>7</v>
      </c>
      <c r="N19" s="5">
        <v>9</v>
      </c>
      <c r="O19" s="5">
        <v>0</v>
      </c>
      <c r="P19" s="5">
        <v>3</v>
      </c>
      <c r="Q19" s="45">
        <f>SUM(M19,N19,O19,P19)</f>
        <v>19</v>
      </c>
      <c r="R19" s="7"/>
      <c r="S19" s="4"/>
      <c r="T19" s="4"/>
      <c r="U19" s="4"/>
      <c r="V19" s="8"/>
      <c r="W19" s="9">
        <f>SUM(C19,H19,M19)</f>
        <v>19698</v>
      </c>
      <c r="X19" s="5">
        <f>SUM(D19,I19,N19)</f>
        <v>11969</v>
      </c>
      <c r="Y19" s="5">
        <f>SUM(E19,J19,O19)</f>
        <v>461</v>
      </c>
      <c r="Z19" s="5">
        <f>SUM(F19,K19,P19)</f>
        <v>3468</v>
      </c>
      <c r="AA19" s="47">
        <f>SUM(W19,X19,Y19,Z19)</f>
        <v>35596</v>
      </c>
      <c r="AB19" s="10">
        <v>62098</v>
      </c>
    </row>
    <row r="20" spans="1:28" x14ac:dyDescent="0.45">
      <c r="A20" s="14" t="s">
        <v>34</v>
      </c>
      <c r="B20" s="14" t="s">
        <v>22</v>
      </c>
      <c r="C20" s="35">
        <f>C19/G19*100</f>
        <v>55.164062730736283</v>
      </c>
      <c r="D20" s="36">
        <f>D19/G19*100</f>
        <v>33.636551581558813</v>
      </c>
      <c r="E20" s="36">
        <f>E19/G19*100</f>
        <v>1.2935999291178122</v>
      </c>
      <c r="F20" s="36">
        <f>F19/G19*100</f>
        <v>9.9057857585870828</v>
      </c>
      <c r="G20" s="34"/>
      <c r="H20" s="35">
        <f>H19/L19*100</f>
        <v>58.963911525029097</v>
      </c>
      <c r="I20" s="36">
        <f>I19/L19*100</f>
        <v>33.236321303841677</v>
      </c>
      <c r="J20" s="36">
        <f>J19/L19*100</f>
        <v>1.3387660069848661</v>
      </c>
      <c r="K20" s="36">
        <f>K19/L19*100</f>
        <v>6.4610011641443528</v>
      </c>
      <c r="L20" s="34"/>
      <c r="M20" s="35">
        <f>M19/Q19*100</f>
        <v>36.84210526315789</v>
      </c>
      <c r="N20" s="36">
        <f t="shared" ref="N20" si="21">N19/Q19*100</f>
        <v>47.368421052631575</v>
      </c>
      <c r="O20" s="36">
        <f t="shared" ref="O20" si="22">O19/Q19*100</f>
        <v>0</v>
      </c>
      <c r="P20" s="36">
        <f t="shared" ref="P20" si="23">P19/Q19*100</f>
        <v>15.789473684210526</v>
      </c>
      <c r="Q20" s="34"/>
      <c r="R20" s="7"/>
      <c r="S20" s="4"/>
      <c r="T20" s="4"/>
      <c r="U20" s="4"/>
      <c r="V20" s="8"/>
      <c r="W20" s="35">
        <f>W19/AA19*100</f>
        <v>55.337678390830433</v>
      </c>
      <c r="X20" s="36">
        <f t="shared" ref="X20" si="24">X19/AA19*100</f>
        <v>33.624564557815482</v>
      </c>
      <c r="Y20" s="36">
        <f t="shared" ref="Y20" si="25">Y19/AA19*100</f>
        <v>1.2950893358804358</v>
      </c>
      <c r="Z20" s="36">
        <f t="shared" ref="Z20" si="26">Z19/AA19*100</f>
        <v>9.7426677154736492</v>
      </c>
      <c r="AA20" s="33">
        <f t="shared" ref="AA20" si="27">AA19/AB19*100</f>
        <v>57.322297014396597</v>
      </c>
      <c r="AB20" s="12"/>
    </row>
    <row r="21" spans="1:28" x14ac:dyDescent="0.45">
      <c r="A21" s="15" t="s">
        <v>13</v>
      </c>
      <c r="B21" s="15" t="s">
        <v>21</v>
      </c>
      <c r="C21" s="9">
        <v>7449</v>
      </c>
      <c r="D21" s="5">
        <v>4876</v>
      </c>
      <c r="E21" s="5">
        <v>196</v>
      </c>
      <c r="F21" s="5">
        <v>1327</v>
      </c>
      <c r="G21" s="45">
        <f>SUM(C21,D21,E21,F21)</f>
        <v>13848</v>
      </c>
      <c r="H21" s="9">
        <v>348</v>
      </c>
      <c r="I21" s="5">
        <v>254</v>
      </c>
      <c r="J21" s="5">
        <v>8</v>
      </c>
      <c r="K21" s="5">
        <v>14</v>
      </c>
      <c r="L21" s="45">
        <f>SUM(H21,I21,J21,K21)</f>
        <v>624</v>
      </c>
      <c r="M21" s="9">
        <v>3</v>
      </c>
      <c r="N21" s="5">
        <v>2</v>
      </c>
      <c r="O21" s="5">
        <v>0</v>
      </c>
      <c r="P21" s="5">
        <v>0</v>
      </c>
      <c r="Q21" s="45">
        <f>SUM(M21,N21,O21,P21)</f>
        <v>5</v>
      </c>
      <c r="R21" s="9"/>
      <c r="S21" s="5"/>
      <c r="T21" s="5"/>
      <c r="U21" s="5"/>
      <c r="V21" s="10"/>
      <c r="W21" s="9">
        <f>SUM(C21,H21,M21)</f>
        <v>7800</v>
      </c>
      <c r="X21" s="5">
        <f>SUM(D21,I21,N21)</f>
        <v>5132</v>
      </c>
      <c r="Y21" s="5">
        <f>SUM(E21,J21,O21)</f>
        <v>204</v>
      </c>
      <c r="Z21" s="5">
        <f>SUM(F21,K21,P21)</f>
        <v>1341</v>
      </c>
      <c r="AA21" s="47">
        <f>SUM(W21,X21,Y21,Z21)</f>
        <v>14477</v>
      </c>
      <c r="AB21" s="10">
        <v>22818</v>
      </c>
    </row>
    <row r="22" spans="1:28" x14ac:dyDescent="0.45">
      <c r="A22" s="16" t="s">
        <v>35</v>
      </c>
      <c r="B22" s="16" t="s">
        <v>22</v>
      </c>
      <c r="C22" s="32">
        <f>C21/G21*100</f>
        <v>53.791161178509526</v>
      </c>
      <c r="D22" s="33">
        <f>D21/G21*100</f>
        <v>35.210860774119006</v>
      </c>
      <c r="E22" s="33">
        <f>E21/G21*100</f>
        <v>1.4153668399768922</v>
      </c>
      <c r="F22" s="33">
        <f>F21/G21*100</f>
        <v>9.5826112073945708</v>
      </c>
      <c r="G22" s="34"/>
      <c r="H22" s="32">
        <f>H21/L21*100</f>
        <v>55.769230769230774</v>
      </c>
      <c r="I22" s="33">
        <f>I21/L21*100</f>
        <v>40.705128205128204</v>
      </c>
      <c r="J22" s="33">
        <f>J21/L21*100</f>
        <v>1.2820512820512819</v>
      </c>
      <c r="K22" s="33">
        <f>K21/L21*100</f>
        <v>2.2435897435897436</v>
      </c>
      <c r="L22" s="34"/>
      <c r="M22" s="32">
        <f>M21/Q21*100</f>
        <v>60</v>
      </c>
      <c r="N22" s="33">
        <f t="shared" ref="N22" si="28">N21/Q21*100</f>
        <v>40</v>
      </c>
      <c r="O22" s="33">
        <f t="shared" ref="O22" si="29">O21/Q21*100</f>
        <v>0</v>
      </c>
      <c r="P22" s="33">
        <f t="shared" ref="P22" si="30">P21/Q21*100</f>
        <v>0</v>
      </c>
      <c r="Q22" s="34"/>
      <c r="R22" s="11"/>
      <c r="S22" s="6"/>
      <c r="T22" s="6"/>
      <c r="U22" s="6"/>
      <c r="V22" s="12"/>
      <c r="W22" s="35">
        <f>W21/AA21*100</f>
        <v>53.878566001243357</v>
      </c>
      <c r="X22" s="36">
        <f t="shared" ref="X22" si="31">X21/AA21*100</f>
        <v>35.449333425433444</v>
      </c>
      <c r="Y22" s="36">
        <f t="shared" ref="Y22" si="32">Y21/AA21*100</f>
        <v>1.4091317261863645</v>
      </c>
      <c r="Z22" s="36">
        <f t="shared" ref="Z22" si="33">Z21/AA21*100</f>
        <v>9.2629688471368379</v>
      </c>
      <c r="AA22" s="36">
        <f t="shared" ref="AA22" si="34">AA21/AB21*100</f>
        <v>63.445525462354283</v>
      </c>
      <c r="AB22" s="12"/>
    </row>
    <row r="23" spans="1:28" x14ac:dyDescent="0.45">
      <c r="A23" s="14" t="s">
        <v>27</v>
      </c>
      <c r="B23" s="14" t="s">
        <v>21</v>
      </c>
      <c r="C23" s="7"/>
      <c r="D23" s="4"/>
      <c r="E23" s="4"/>
      <c r="F23" s="4"/>
      <c r="G23" s="8"/>
      <c r="H23" s="4"/>
      <c r="I23" s="4"/>
      <c r="J23" s="4"/>
      <c r="K23" s="4"/>
      <c r="L23" s="4"/>
      <c r="M23" s="7"/>
      <c r="N23" s="4"/>
      <c r="O23" s="4"/>
      <c r="P23" s="4"/>
      <c r="Q23" s="8"/>
      <c r="R23" s="9">
        <v>172237</v>
      </c>
      <c r="S23" s="5">
        <v>99140</v>
      </c>
      <c r="T23" s="5">
        <v>7505</v>
      </c>
      <c r="U23" s="5">
        <v>17232</v>
      </c>
      <c r="V23" s="10">
        <f>SUM(R23,S23,T23,U23)</f>
        <v>296114</v>
      </c>
      <c r="W23" s="9">
        <f>R23</f>
        <v>172237</v>
      </c>
      <c r="X23" s="5">
        <f>S23</f>
        <v>99140</v>
      </c>
      <c r="Y23" s="5">
        <f>T23</f>
        <v>7505</v>
      </c>
      <c r="Z23" s="5">
        <f>U23</f>
        <v>17232</v>
      </c>
      <c r="AA23" s="5">
        <f>V23</f>
        <v>296114</v>
      </c>
      <c r="AB23" s="10">
        <v>496339</v>
      </c>
    </row>
    <row r="24" spans="1:28" x14ac:dyDescent="0.45">
      <c r="A24" s="14" t="s">
        <v>35</v>
      </c>
      <c r="B24" s="14" t="s">
        <v>22</v>
      </c>
      <c r="C24" s="7"/>
      <c r="D24" s="4"/>
      <c r="E24" s="4"/>
      <c r="F24" s="4"/>
      <c r="G24" s="12"/>
      <c r="H24" s="4"/>
      <c r="I24" s="4"/>
      <c r="J24" s="4"/>
      <c r="K24" s="4"/>
      <c r="L24" s="12"/>
      <c r="M24" s="7"/>
      <c r="N24" s="4"/>
      <c r="O24" s="4"/>
      <c r="P24" s="4"/>
      <c r="Q24" s="12"/>
      <c r="R24" s="35">
        <f>R23/V23*100</f>
        <v>58.165773992448855</v>
      </c>
      <c r="S24" s="36">
        <f>S23/V23*100</f>
        <v>33.480348784589722</v>
      </c>
      <c r="T24" s="36">
        <f>T23/V23*100</f>
        <v>2.5344968491864619</v>
      </c>
      <c r="U24" s="36">
        <f>U23/V23*100</f>
        <v>5.8193803737749645</v>
      </c>
      <c r="V24" s="37"/>
      <c r="W24" s="35">
        <f>R24</f>
        <v>58.165773992448855</v>
      </c>
      <c r="X24" s="36">
        <f>S24</f>
        <v>33.480348784589722</v>
      </c>
      <c r="Y24" s="36">
        <f>T24</f>
        <v>2.5344968491864619</v>
      </c>
      <c r="Z24" s="36">
        <f>U24</f>
        <v>5.8193803737749645</v>
      </c>
      <c r="AA24" s="33">
        <f>AA23/AB23*100</f>
        <v>59.65962779471289</v>
      </c>
      <c r="AB24" s="12"/>
    </row>
    <row r="25" spans="1:28" x14ac:dyDescent="0.45">
      <c r="A25" s="15" t="s">
        <v>14</v>
      </c>
      <c r="B25" s="15" t="s">
        <v>21</v>
      </c>
      <c r="C25" s="9">
        <v>55019</v>
      </c>
      <c r="D25" s="5">
        <v>28184</v>
      </c>
      <c r="E25" s="5">
        <v>1307</v>
      </c>
      <c r="F25" s="5">
        <v>8241</v>
      </c>
      <c r="G25" s="45">
        <f>SUM(C25,D25,E25,F25)</f>
        <v>92751</v>
      </c>
      <c r="H25" s="9">
        <v>1789</v>
      </c>
      <c r="I25" s="5">
        <v>1058</v>
      </c>
      <c r="J25" s="5">
        <v>78</v>
      </c>
      <c r="K25" s="5">
        <v>145</v>
      </c>
      <c r="L25" s="45">
        <f>SUM(H25,I25,J25,K25)</f>
        <v>3070</v>
      </c>
      <c r="M25" s="9">
        <v>12</v>
      </c>
      <c r="N25" s="5">
        <v>6</v>
      </c>
      <c r="O25" s="5">
        <v>0</v>
      </c>
      <c r="P25" s="5">
        <v>2</v>
      </c>
      <c r="Q25" s="45">
        <f>SUM(M25,N25,O25,P25)</f>
        <v>20</v>
      </c>
      <c r="R25" s="9"/>
      <c r="S25" s="5"/>
      <c r="T25" s="5"/>
      <c r="U25" s="5"/>
      <c r="V25" s="10"/>
      <c r="W25" s="9">
        <f>SUM(C25,H25,M25)</f>
        <v>56820</v>
      </c>
      <c r="X25" s="5">
        <f>SUM(D25,I25,N25)</f>
        <v>29248</v>
      </c>
      <c r="Y25" s="5">
        <f>SUM(E25,J25,O25)</f>
        <v>1385</v>
      </c>
      <c r="Z25" s="5">
        <f>SUM(F25,K25,P25)</f>
        <v>8388</v>
      </c>
      <c r="AA25" s="47">
        <f>SUM(W25,X25,Y25,Z25)</f>
        <v>95841</v>
      </c>
      <c r="AB25" s="10">
        <v>164696</v>
      </c>
    </row>
    <row r="26" spans="1:28" x14ac:dyDescent="0.45">
      <c r="A26" s="16" t="s">
        <v>36</v>
      </c>
      <c r="B26" s="16" t="s">
        <v>22</v>
      </c>
      <c r="C26" s="35">
        <f>C25/G25*100</f>
        <v>59.31903699151492</v>
      </c>
      <c r="D26" s="36">
        <f>D25/G25*100</f>
        <v>30.386734374831537</v>
      </c>
      <c r="E26" s="36">
        <f>E25/G25*100</f>
        <v>1.4091492275015902</v>
      </c>
      <c r="F26" s="36">
        <f>F25/G25*100</f>
        <v>8.8850794061519558</v>
      </c>
      <c r="G26" s="34"/>
      <c r="H26" s="35">
        <f>H25/L25*100</f>
        <v>58.273615635179155</v>
      </c>
      <c r="I26" s="36">
        <f>I25/L25*100</f>
        <v>34.462540716612381</v>
      </c>
      <c r="J26" s="36">
        <f>J25/L25*100</f>
        <v>2.5407166123778504</v>
      </c>
      <c r="K26" s="36">
        <f>K25/L25*100</f>
        <v>4.7231270358306192</v>
      </c>
      <c r="L26" s="34"/>
      <c r="M26" s="35">
        <f>M25/Q25*100</f>
        <v>60</v>
      </c>
      <c r="N26" s="36">
        <f t="shared" ref="N26" si="35">N25/Q25*100</f>
        <v>30</v>
      </c>
      <c r="O26" s="36">
        <f t="shared" ref="O26" si="36">O25/Q25*100</f>
        <v>0</v>
      </c>
      <c r="P26" s="36">
        <f t="shared" ref="P26" si="37">P25/Q25*100</f>
        <v>10</v>
      </c>
      <c r="Q26" s="34"/>
      <c r="R26" s="11"/>
      <c r="S26" s="6"/>
      <c r="T26" s="6"/>
      <c r="U26" s="6"/>
      <c r="V26" s="12"/>
      <c r="W26" s="35">
        <f>W25/AA25*100</f>
        <v>59.285691927254511</v>
      </c>
      <c r="X26" s="36">
        <f t="shared" ref="X26" si="38">X25/AA25*100</f>
        <v>30.517210797049284</v>
      </c>
      <c r="Y26" s="36">
        <f t="shared" ref="Y26" si="39">Y25/AA25*100</f>
        <v>1.4451017831616948</v>
      </c>
      <c r="Z26" s="36">
        <f t="shared" ref="Z26" si="40">Z25/AA25*100</f>
        <v>8.75199549253451</v>
      </c>
      <c r="AA26" s="33">
        <f t="shared" ref="AA26" si="41">AA25/AB25*100</f>
        <v>58.192670131636469</v>
      </c>
      <c r="AB26" s="12"/>
    </row>
    <row r="27" spans="1:28" x14ac:dyDescent="0.45">
      <c r="A27" s="14" t="s">
        <v>15</v>
      </c>
      <c r="B27" s="14" t="s">
        <v>21</v>
      </c>
      <c r="C27" s="9"/>
      <c r="D27" s="5"/>
      <c r="E27" s="5"/>
      <c r="F27" s="5"/>
      <c r="G27" s="45">
        <f>SUM(C27,D27,E27,F27)</f>
        <v>0</v>
      </c>
      <c r="H27" s="9"/>
      <c r="I27" s="5"/>
      <c r="J27" s="5"/>
      <c r="K27" s="5"/>
      <c r="L27" s="45">
        <f>SUM(H27,I27,J27,K27)</f>
        <v>0</v>
      </c>
      <c r="M27" s="9"/>
      <c r="N27" s="5"/>
      <c r="O27" s="5"/>
      <c r="P27" s="5"/>
      <c r="Q27" s="45">
        <f>SUM(M27,N27,O27,P27)</f>
        <v>0</v>
      </c>
      <c r="R27" s="7"/>
      <c r="S27" s="4"/>
      <c r="T27" s="4"/>
      <c r="U27" s="4"/>
      <c r="V27" s="8"/>
      <c r="W27" s="9">
        <f>SUM(C27,H27,M27)</f>
        <v>0</v>
      </c>
      <c r="X27" s="5">
        <f>SUM(D27,I27,N27)</f>
        <v>0</v>
      </c>
      <c r="Y27" s="5">
        <f>SUM(E27,J27,O27)</f>
        <v>0</v>
      </c>
      <c r="Z27" s="5">
        <f>SUM(F27,K27,P27)</f>
        <v>0</v>
      </c>
      <c r="AA27" s="47">
        <f>SUM(W27,X27,Y27,Z27)</f>
        <v>0</v>
      </c>
      <c r="AB27" s="10"/>
    </row>
    <row r="28" spans="1:28" x14ac:dyDescent="0.45">
      <c r="A28" s="14" t="s">
        <v>37</v>
      </c>
      <c r="B28" s="14" t="s">
        <v>22</v>
      </c>
      <c r="C28" s="35" t="e">
        <f>C27/G27*100</f>
        <v>#DIV/0!</v>
      </c>
      <c r="D28" s="36" t="e">
        <f>D27/G27*100</f>
        <v>#DIV/0!</v>
      </c>
      <c r="E28" s="36" t="e">
        <f>E27/G27*100</f>
        <v>#DIV/0!</v>
      </c>
      <c r="F28" s="36" t="e">
        <f>F27/G27*100</f>
        <v>#DIV/0!</v>
      </c>
      <c r="G28" s="37"/>
      <c r="H28" s="35" t="e">
        <f>H27/L27*100</f>
        <v>#DIV/0!</v>
      </c>
      <c r="I28" s="36" t="e">
        <f>I27/L27*100</f>
        <v>#DIV/0!</v>
      </c>
      <c r="J28" s="36" t="e">
        <f>J27/L27*100</f>
        <v>#DIV/0!</v>
      </c>
      <c r="K28" s="36" t="e">
        <f>K27/L27*100</f>
        <v>#DIV/0!</v>
      </c>
      <c r="L28" s="37"/>
      <c r="M28" s="35" t="e">
        <f>M27/Q27*100</f>
        <v>#DIV/0!</v>
      </c>
      <c r="N28" s="36" t="e">
        <f t="shared" ref="N28" si="42">N27/Q27*100</f>
        <v>#DIV/0!</v>
      </c>
      <c r="O28" s="36" t="e">
        <f t="shared" ref="O28" si="43">O27/Q27*100</f>
        <v>#DIV/0!</v>
      </c>
      <c r="P28" s="36" t="e">
        <f t="shared" ref="P28" si="44">P27/Q27*100</f>
        <v>#DIV/0!</v>
      </c>
      <c r="Q28" s="37"/>
      <c r="R28" s="7"/>
      <c r="S28" s="4"/>
      <c r="T28" s="4"/>
      <c r="U28" s="4"/>
      <c r="V28" s="8"/>
      <c r="W28" s="35" t="e">
        <f>W27/AA27*100</f>
        <v>#DIV/0!</v>
      </c>
      <c r="X28" s="36" t="e">
        <f t="shared" ref="X28" si="45">X27/AA27*100</f>
        <v>#DIV/0!</v>
      </c>
      <c r="Y28" s="36" t="e">
        <f t="shared" ref="Y28" si="46">Y27/AA27*100</f>
        <v>#DIV/0!</v>
      </c>
      <c r="Z28" s="36" t="e">
        <f t="shared" ref="Z28" si="47">Z27/AA27*100</f>
        <v>#DIV/0!</v>
      </c>
      <c r="AA28" s="36" t="e">
        <f t="shared" ref="AA28" si="48">AA27/AB27*100</f>
        <v>#DIV/0!</v>
      </c>
      <c r="AB28" s="12"/>
    </row>
    <row r="29" spans="1:28" x14ac:dyDescent="0.45">
      <c r="A29" s="15" t="s">
        <v>16</v>
      </c>
      <c r="B29" s="15" t="s">
        <v>21</v>
      </c>
      <c r="C29" s="9"/>
      <c r="D29" s="5"/>
      <c r="E29" s="5"/>
      <c r="F29" s="5"/>
      <c r="G29" s="10"/>
      <c r="H29" s="5"/>
      <c r="I29" s="5"/>
      <c r="J29" s="5"/>
      <c r="K29" s="5"/>
      <c r="L29" s="5"/>
      <c r="M29" s="9"/>
      <c r="N29" s="5"/>
      <c r="O29" s="5"/>
      <c r="P29" s="5"/>
      <c r="Q29" s="10"/>
      <c r="R29" s="9"/>
      <c r="S29" s="5"/>
      <c r="T29" s="5"/>
      <c r="U29" s="5"/>
      <c r="V29" s="10">
        <f>SUM(R29,S29,T29,U29)</f>
        <v>0</v>
      </c>
      <c r="W29" s="9">
        <f>R29</f>
        <v>0</v>
      </c>
      <c r="X29" s="5">
        <f>S29</f>
        <v>0</v>
      </c>
      <c r="Y29" s="5">
        <f>T29</f>
        <v>0</v>
      </c>
      <c r="Z29" s="5">
        <f>U29</f>
        <v>0</v>
      </c>
      <c r="AA29" s="5">
        <f>V29</f>
        <v>0</v>
      </c>
      <c r="AB29" s="10"/>
    </row>
    <row r="30" spans="1:28" x14ac:dyDescent="0.45">
      <c r="A30" s="16" t="s">
        <v>37</v>
      </c>
      <c r="B30" s="16" t="s">
        <v>22</v>
      </c>
      <c r="C30" s="11"/>
      <c r="D30" s="6"/>
      <c r="E30" s="6"/>
      <c r="F30" s="6"/>
      <c r="G30" s="12"/>
      <c r="H30" s="6"/>
      <c r="I30" s="6"/>
      <c r="J30" s="6"/>
      <c r="K30" s="6"/>
      <c r="L30" s="6"/>
      <c r="M30" s="11"/>
      <c r="N30" s="6"/>
      <c r="O30" s="6"/>
      <c r="P30" s="6"/>
      <c r="Q30" s="12"/>
      <c r="R30" s="35" t="e">
        <f>R29/V29*100</f>
        <v>#DIV/0!</v>
      </c>
      <c r="S30" s="36" t="e">
        <f>S29/V29*100</f>
        <v>#DIV/0!</v>
      </c>
      <c r="T30" s="36" t="e">
        <f>T29/V29*100</f>
        <v>#DIV/0!</v>
      </c>
      <c r="U30" s="36" t="e">
        <f>U29/V29*100</f>
        <v>#DIV/0!</v>
      </c>
      <c r="V30" s="37"/>
      <c r="W30" s="35" t="e">
        <f>R30</f>
        <v>#DIV/0!</v>
      </c>
      <c r="X30" s="36" t="e">
        <f>S30</f>
        <v>#DIV/0!</v>
      </c>
      <c r="Y30" s="36" t="e">
        <f>T30</f>
        <v>#DIV/0!</v>
      </c>
      <c r="Z30" s="36" t="e">
        <f>U30</f>
        <v>#DIV/0!</v>
      </c>
      <c r="AA30" s="36" t="e">
        <f>AA29/AB29*100</f>
        <v>#DIV/0!</v>
      </c>
      <c r="AB30" s="12"/>
    </row>
    <row r="31" spans="1:28" x14ac:dyDescent="0.45">
      <c r="A31" s="14" t="s">
        <v>25</v>
      </c>
      <c r="B31" s="14" t="s">
        <v>21</v>
      </c>
      <c r="C31" s="39">
        <f>SUM(C3,C5,C7,C9,C13,C15,C17,C19,C21,C25,C27)</f>
        <v>170827</v>
      </c>
      <c r="D31" s="40">
        <f t="shared" ref="D31:G31" si="49">SUM(D3,D5,D7,D9,D13,D15,D17,D19,D21,D25,D27)</f>
        <v>111298</v>
      </c>
      <c r="E31" s="40">
        <f t="shared" si="49"/>
        <v>4180</v>
      </c>
      <c r="F31" s="40">
        <f t="shared" si="49"/>
        <v>23596</v>
      </c>
      <c r="G31" s="41">
        <f t="shared" si="49"/>
        <v>309901</v>
      </c>
      <c r="H31" s="39">
        <f t="shared" ref="H31:Q31" si="50">SUM(H3,H5,H7,H9,H13,H15,H17,H19,H21,H25,H27)</f>
        <v>5467</v>
      </c>
      <c r="I31" s="40">
        <f t="shared" si="50"/>
        <v>3610</v>
      </c>
      <c r="J31" s="40">
        <f t="shared" si="50"/>
        <v>143</v>
      </c>
      <c r="K31" s="40">
        <f t="shared" si="50"/>
        <v>433</v>
      </c>
      <c r="L31" s="41">
        <f t="shared" si="50"/>
        <v>9653</v>
      </c>
      <c r="M31" s="39">
        <f t="shared" si="50"/>
        <v>64</v>
      </c>
      <c r="N31" s="40">
        <f t="shared" si="50"/>
        <v>73</v>
      </c>
      <c r="O31" s="40">
        <f t="shared" si="50"/>
        <v>0</v>
      </c>
      <c r="P31" s="40">
        <f t="shared" si="50"/>
        <v>8</v>
      </c>
      <c r="Q31" s="41">
        <f t="shared" si="50"/>
        <v>145</v>
      </c>
      <c r="R31" s="39">
        <f>SUM(R11,R23,R29)</f>
        <v>425999</v>
      </c>
      <c r="S31" s="40">
        <f t="shared" ref="S31:U31" si="51">SUM(S11,S23,S29)</f>
        <v>255343</v>
      </c>
      <c r="T31" s="40">
        <f t="shared" si="51"/>
        <v>13247</v>
      </c>
      <c r="U31" s="40">
        <f t="shared" si="51"/>
        <v>75209</v>
      </c>
      <c r="V31" s="41">
        <f>SUM(V11,V23,V29)</f>
        <v>769798</v>
      </c>
      <c r="W31" s="39">
        <f>SUM(W3,W5,W7,W9,W11,W13,W15,W17,W19,W21,W23,W25,W27,W29)</f>
        <v>602357</v>
      </c>
      <c r="X31" s="40">
        <f t="shared" ref="X31:AB31" si="52">SUM(X3,X5,X7,X9,X11,X13,X15,X17,X19,X21,X23,X25,X27,X29)</f>
        <v>370324</v>
      </c>
      <c r="Y31" s="40">
        <f t="shared" si="52"/>
        <v>17570</v>
      </c>
      <c r="Z31" s="40">
        <f t="shared" si="52"/>
        <v>99246</v>
      </c>
      <c r="AA31" s="40">
        <f t="shared" si="52"/>
        <v>1089497</v>
      </c>
      <c r="AB31" s="41">
        <f t="shared" si="52"/>
        <v>1714321</v>
      </c>
    </row>
    <row r="32" spans="1:28" ht="16.5" thickBot="1" x14ac:dyDescent="0.5">
      <c r="A32" s="17" t="s">
        <v>40</v>
      </c>
      <c r="B32" s="17" t="s">
        <v>22</v>
      </c>
      <c r="C32" s="42">
        <f>C31/G31*100</f>
        <v>55.123087695747998</v>
      </c>
      <c r="D32" s="43">
        <f>D31/G31*100</f>
        <v>35.914049970797123</v>
      </c>
      <c r="E32" s="43">
        <f>E31/G31*100</f>
        <v>1.3488178482805799</v>
      </c>
      <c r="F32" s="43">
        <f>F31/G31*100</f>
        <v>7.614044485174297</v>
      </c>
      <c r="G32" s="44"/>
      <c r="H32" s="43">
        <f>H31/L31*100</f>
        <v>56.635242929659171</v>
      </c>
      <c r="I32" s="43">
        <f>I31/L31*100</f>
        <v>37.397700196830002</v>
      </c>
      <c r="J32" s="43">
        <f>J31/L31*100</f>
        <v>1.4814047446389724</v>
      </c>
      <c r="K32" s="43">
        <f>K31/L31*100</f>
        <v>4.4856521288718536</v>
      </c>
      <c r="L32" s="43"/>
      <c r="M32" s="42">
        <f>M31/Q31*100</f>
        <v>44.137931034482762</v>
      </c>
      <c r="N32" s="43">
        <f>N31/Q31*100</f>
        <v>50.344827586206897</v>
      </c>
      <c r="O32" s="43">
        <f>O31/Q31*100</f>
        <v>0</v>
      </c>
      <c r="P32" s="43">
        <f>P31/Q31*100</f>
        <v>5.5172413793103452</v>
      </c>
      <c r="Q32" s="44"/>
      <c r="R32" s="42">
        <f>R31/V31*100</f>
        <v>55.33906297496226</v>
      </c>
      <c r="S32" s="43">
        <f>S31/V31*100</f>
        <v>33.170130345882946</v>
      </c>
      <c r="T32" s="43">
        <f>T31/V31*100</f>
        <v>1.7208410518083965</v>
      </c>
      <c r="U32" s="43">
        <f>U31/V31*100</f>
        <v>9.7699656273463944</v>
      </c>
      <c r="V32" s="44"/>
      <c r="W32" s="42">
        <f>W31/AA31*100</f>
        <v>55.287623554722963</v>
      </c>
      <c r="X32" s="43">
        <f>X31/AA31*100</f>
        <v>33.990364360801365</v>
      </c>
      <c r="Y32" s="43">
        <f>Y31/AA31*100</f>
        <v>1.612670801296378</v>
      </c>
      <c r="Z32" s="43">
        <f>Z31/AA31*100</f>
        <v>9.1093412831793028</v>
      </c>
      <c r="AA32" s="43">
        <f>AA31/AB31*100</f>
        <v>63.552683540597123</v>
      </c>
      <c r="AB32" s="49"/>
    </row>
  </sheetData>
  <mergeCells count="5">
    <mergeCell ref="W1:AB1"/>
    <mergeCell ref="C1:G1"/>
    <mergeCell ref="H1:L1"/>
    <mergeCell ref="M1:Q1"/>
    <mergeCell ref="R1:V1"/>
  </mergeCells>
  <phoneticPr fontId="1" type="noConversion"/>
  <pageMargins left="0.7" right="0.7" top="0.75" bottom="0.75" header="0.3" footer="0.3"/>
  <pageSetup paperSize="9" scale="33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statkclee</cp:lastModifiedBy>
  <cp:lastPrinted>2021-09-05T02:23:03Z</cp:lastPrinted>
  <dcterms:created xsi:type="dcterms:W3CDTF">2021-09-05T00:46:24Z</dcterms:created>
  <dcterms:modified xsi:type="dcterms:W3CDTF">2021-10-09T09:41:23Z</dcterms:modified>
</cp:coreProperties>
</file>