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ustomProperty5.bin" ContentType="application/vnd.openxmlformats-officedocument.spreadsheetml.customProperty"/>
  <Override PartName="/xl/customProperty6.bin" ContentType="application/vnd.openxmlformats-officedocument.spreadsheetml.customProperty"/>
  <Override PartName="/xl/customProperty7.bin" ContentType="application/vnd.openxmlformats-officedocument.spreadsheetml.customProperty"/>
  <Override PartName="/xl/customProperty8.bin" ContentType="application/vnd.openxmlformats-officedocument.spreadsheetml.customProperty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grupoderco-my.sharepoint.com/personal/daniel_incappueno_derco_pe/Documents/Escritorio/Pricing Analysis/01.Data/Lista_precios_2021/Modificado Nombres de excel/"/>
    </mc:Choice>
  </mc:AlternateContent>
  <xr:revisionPtr revIDLastSave="12" documentId="13_ncr:1_{364CBD3C-AD55-45E0-A8F3-168CFF11D6A9}" xr6:coauthVersionLast="46" xr6:coauthVersionMax="47" xr10:uidLastSave="{C667074E-5C03-4364-A4E4-F5B068CBDFAB}"/>
  <bookViews>
    <workbookView xWindow="-108" yWindow="-108" windowWidth="23256" windowHeight="12576" activeTab="7" xr2:uid="{00000000-000D-0000-FFFF-FFFF00000000}"/>
  </bookViews>
  <sheets>
    <sheet name="Renault" sheetId="52" r:id="rId1"/>
    <sheet name="Mazda" sheetId="49" r:id="rId2"/>
    <sheet name="Changan" sheetId="48" r:id="rId3"/>
    <sheet name="Suzuki" sheetId="47" r:id="rId4"/>
    <sheet name="Haval" sheetId="46" r:id="rId5"/>
    <sheet name="Great Wall" sheetId="45" r:id="rId6"/>
    <sheet name="Citroen" sheetId="44" r:id="rId7"/>
    <sheet name="Jac" sheetId="43" r:id="rId8"/>
  </sheets>
  <definedNames>
    <definedName name="_xlnm._FilterDatabase" localSheetId="2" hidden="1">Changan!$B$5:$P$46</definedName>
    <definedName name="_xlnm._FilterDatabase" localSheetId="6" hidden="1">Citroen!$B$5:$Q$15</definedName>
    <definedName name="_xlnm._FilterDatabase" localSheetId="5" hidden="1">'Great Wall'!$B$5:$G$21</definedName>
    <definedName name="_xlnm._FilterDatabase" localSheetId="4" hidden="1">Haval!$B$8:$G$26</definedName>
    <definedName name="_xlnm._FilterDatabase" localSheetId="7" hidden="1">Jac!$B$5:$Q$74</definedName>
    <definedName name="_xlnm._FilterDatabase" localSheetId="1" hidden="1">Mazda!$B$5:$X$52</definedName>
    <definedName name="_xlnm._FilterDatabase" localSheetId="0" hidden="1">Renault!$B$5:$S$48</definedName>
    <definedName name="_xlnm._FilterDatabase" localSheetId="3" hidden="1">Suzuki!$B$5:$K$89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48" i="52" l="1"/>
  <c r="V47" i="52"/>
  <c r="V46" i="52"/>
  <c r="V45" i="52"/>
  <c r="M45" i="52"/>
  <c r="T44" i="52"/>
  <c r="V44" i="52" s="1"/>
  <c r="I44" i="52"/>
  <c r="V43" i="52"/>
  <c r="I43" i="52"/>
  <c r="V42" i="52"/>
  <c r="I42" i="52"/>
  <c r="V41" i="52"/>
  <c r="V40" i="52"/>
  <c r="V38" i="52"/>
  <c r="V37" i="52"/>
  <c r="V35" i="52"/>
  <c r="M35" i="52"/>
  <c r="V34" i="52"/>
  <c r="M34" i="52"/>
  <c r="K33" i="52"/>
  <c r="M33" i="52" s="1"/>
  <c r="T32" i="52"/>
  <c r="T33" i="52" s="1"/>
  <c r="V33" i="52" s="1"/>
  <c r="M32" i="52"/>
  <c r="V31" i="52"/>
  <c r="V32" i="52" s="1"/>
  <c r="T31" i="52"/>
  <c r="M31" i="52"/>
  <c r="V30" i="52"/>
  <c r="M30" i="52"/>
  <c r="T29" i="52"/>
  <c r="V29" i="52" s="1"/>
  <c r="V28" i="52"/>
  <c r="V27" i="52"/>
  <c r="T27" i="52"/>
  <c r="V26" i="52"/>
  <c r="V25" i="52"/>
  <c r="V24" i="52"/>
  <c r="I23" i="52"/>
  <c r="V22" i="52"/>
  <c r="Z21" i="52"/>
  <c r="AA21" i="52" s="1"/>
  <c r="V21" i="52"/>
  <c r="V20" i="52"/>
  <c r="V19" i="52"/>
  <c r="V18" i="52"/>
  <c r="V17" i="52"/>
  <c r="V16" i="52"/>
  <c r="V15" i="52"/>
  <c r="V14" i="52"/>
  <c r="M14" i="52"/>
  <c r="M13" i="52"/>
  <c r="M12" i="52"/>
  <c r="M11" i="52"/>
  <c r="M10" i="52"/>
  <c r="V52" i="49" l="1"/>
  <c r="J52" i="49"/>
  <c r="V51" i="49"/>
  <c r="J51" i="49"/>
  <c r="V50" i="49"/>
  <c r="J50" i="49"/>
  <c r="V49" i="49"/>
  <c r="J49" i="49"/>
  <c r="V48" i="49"/>
  <c r="J48" i="49"/>
  <c r="V47" i="49"/>
  <c r="J47" i="49"/>
  <c r="V46" i="49"/>
  <c r="J46" i="49"/>
  <c r="V45" i="49"/>
  <c r="J45" i="49"/>
  <c r="V44" i="49"/>
  <c r="V43" i="49"/>
  <c r="V42" i="49"/>
  <c r="V41" i="49"/>
  <c r="V40" i="49"/>
  <c r="V39" i="49"/>
  <c r="V38" i="49"/>
  <c r="J38" i="49"/>
  <c r="V37" i="49"/>
  <c r="J37" i="49"/>
  <c r="V36" i="49"/>
  <c r="J36" i="49"/>
  <c r="V35" i="49"/>
  <c r="J35" i="49"/>
  <c r="V34" i="49"/>
  <c r="J34" i="49"/>
  <c r="V33" i="49"/>
  <c r="J33" i="49"/>
  <c r="V32" i="49"/>
  <c r="J32" i="49"/>
  <c r="V31" i="49"/>
  <c r="R31" i="49"/>
  <c r="J31" i="49"/>
  <c r="V30" i="49"/>
  <c r="V29" i="49"/>
  <c r="V28" i="49"/>
  <c r="V27" i="49"/>
  <c r="N26" i="49"/>
  <c r="V25" i="49"/>
  <c r="N24" i="49"/>
  <c r="J24" i="49"/>
  <c r="J23" i="49"/>
  <c r="N22" i="49"/>
  <c r="J22" i="49"/>
  <c r="V21" i="49"/>
  <c r="V20" i="49"/>
  <c r="J20" i="49"/>
  <c r="V19" i="49"/>
  <c r="J19" i="49"/>
  <c r="V18" i="49"/>
  <c r="J18" i="49"/>
  <c r="V17" i="49"/>
  <c r="J17" i="49"/>
  <c r="V16" i="49"/>
  <c r="J16" i="49"/>
  <c r="V15" i="49"/>
  <c r="J15" i="49"/>
  <c r="V14" i="49"/>
  <c r="J14" i="49"/>
  <c r="V13" i="49"/>
  <c r="J13" i="49"/>
  <c r="V12" i="49"/>
  <c r="J12" i="49"/>
  <c r="V11" i="49"/>
  <c r="J11" i="49"/>
  <c r="V10" i="49"/>
  <c r="J10" i="49"/>
  <c r="V9" i="49"/>
  <c r="J9" i="49"/>
  <c r="V8" i="49"/>
  <c r="J8" i="49"/>
  <c r="V7" i="49"/>
  <c r="J7" i="49"/>
  <c r="V6" i="49"/>
  <c r="J6" i="49"/>
  <c r="N48" i="48" l="1"/>
  <c r="J48" i="48"/>
  <c r="N47" i="48"/>
  <c r="J47" i="48"/>
  <c r="N46" i="48"/>
  <c r="J46" i="48"/>
  <c r="N45" i="48"/>
  <c r="J45" i="48"/>
  <c r="N44" i="48"/>
  <c r="J44" i="48"/>
  <c r="N43" i="48"/>
  <c r="J43" i="48"/>
  <c r="N42" i="48"/>
  <c r="J42" i="48"/>
  <c r="N41" i="48"/>
  <c r="J41" i="48"/>
  <c r="N40" i="48"/>
  <c r="J40" i="48"/>
  <c r="N39" i="48"/>
  <c r="J39" i="48"/>
  <c r="N38" i="48"/>
  <c r="J38" i="48"/>
  <c r="N37" i="48"/>
  <c r="J37" i="48"/>
  <c r="N36" i="48"/>
  <c r="J36" i="48"/>
  <c r="N35" i="48"/>
  <c r="J35" i="48"/>
  <c r="N34" i="48"/>
  <c r="J34" i="48"/>
  <c r="N33" i="48"/>
  <c r="J33" i="48"/>
  <c r="N32" i="48"/>
  <c r="J32" i="48"/>
  <c r="N31" i="48"/>
  <c r="J31" i="48"/>
  <c r="N30" i="48"/>
  <c r="J30" i="48"/>
  <c r="N29" i="48"/>
  <c r="J29" i="48"/>
  <c r="N28" i="48"/>
  <c r="J28" i="48"/>
  <c r="N27" i="48"/>
  <c r="J27" i="48"/>
  <c r="N26" i="48"/>
  <c r="J26" i="48"/>
  <c r="N25" i="48"/>
  <c r="J25" i="48"/>
  <c r="N24" i="48"/>
  <c r="J24" i="48"/>
  <c r="N23" i="48"/>
  <c r="J23" i="48"/>
  <c r="N22" i="48"/>
  <c r="J22" i="48"/>
  <c r="N21" i="48"/>
  <c r="N20" i="48"/>
  <c r="J20" i="48"/>
  <c r="N19" i="48"/>
  <c r="J19" i="48"/>
  <c r="N18" i="48"/>
  <c r="J18" i="48"/>
  <c r="N17" i="48"/>
  <c r="J17" i="48"/>
  <c r="N16" i="48"/>
  <c r="J16" i="48"/>
  <c r="N15" i="48"/>
  <c r="J15" i="48"/>
  <c r="N14" i="48"/>
  <c r="J14" i="48"/>
  <c r="N13" i="48"/>
  <c r="J13" i="48"/>
  <c r="N12" i="48"/>
  <c r="J12" i="48"/>
  <c r="N11" i="48"/>
  <c r="J11" i="48"/>
  <c r="N10" i="48"/>
  <c r="J10" i="48"/>
  <c r="N9" i="48"/>
  <c r="J9" i="48"/>
  <c r="N8" i="48"/>
  <c r="J8" i="48"/>
  <c r="N7" i="48"/>
  <c r="J7" i="48"/>
  <c r="N6" i="48"/>
  <c r="J6" i="48"/>
  <c r="O89" i="47" l="1"/>
  <c r="L89" i="47"/>
  <c r="N89" i="47" s="1"/>
  <c r="K89" i="47"/>
  <c r="I89" i="47"/>
  <c r="J89" i="47" s="1"/>
  <c r="H89" i="47"/>
  <c r="N88" i="47"/>
  <c r="L88" i="47"/>
  <c r="J88" i="47"/>
  <c r="H88" i="47"/>
  <c r="N87" i="47"/>
  <c r="L87" i="47"/>
  <c r="N86" i="47"/>
  <c r="J86" i="47"/>
  <c r="N85" i="47"/>
  <c r="J85" i="47"/>
  <c r="N84" i="47"/>
  <c r="L83" i="47"/>
  <c r="N83" i="47" s="1"/>
  <c r="H83" i="47"/>
  <c r="J83" i="47" s="1"/>
  <c r="N82" i="47"/>
  <c r="J82" i="47"/>
  <c r="L81" i="47"/>
  <c r="N81" i="47" s="1"/>
  <c r="H81" i="47"/>
  <c r="J81" i="47" s="1"/>
  <c r="N80" i="47"/>
  <c r="J80" i="47"/>
  <c r="M79" i="47"/>
  <c r="L79" i="47"/>
  <c r="N79" i="47" s="1"/>
  <c r="N78" i="47"/>
  <c r="M78" i="47"/>
  <c r="L78" i="47"/>
  <c r="J77" i="47"/>
  <c r="J76" i="47"/>
  <c r="N75" i="47"/>
  <c r="N74" i="47"/>
  <c r="L73" i="47"/>
  <c r="N73" i="47" s="1"/>
  <c r="H73" i="47"/>
  <c r="J73" i="47" s="1"/>
  <c r="L72" i="47"/>
  <c r="N72" i="47" s="1"/>
  <c r="H72" i="47"/>
  <c r="J72" i="47" s="1"/>
  <c r="L71" i="47"/>
  <c r="N71" i="47" s="1"/>
  <c r="H71" i="47"/>
  <c r="J71" i="47" s="1"/>
  <c r="N70" i="47"/>
  <c r="J70" i="47"/>
  <c r="N69" i="47"/>
  <c r="J69" i="47"/>
  <c r="N68" i="47"/>
  <c r="J68" i="47"/>
  <c r="N67" i="47"/>
  <c r="J67" i="47"/>
  <c r="N66" i="47"/>
  <c r="J66" i="47"/>
  <c r="N65" i="47"/>
  <c r="J65" i="47"/>
  <c r="N64" i="47"/>
  <c r="J64" i="47"/>
  <c r="L63" i="47"/>
  <c r="N63" i="47" s="1"/>
  <c r="L62" i="47"/>
  <c r="N62" i="47" s="1"/>
  <c r="N61" i="47"/>
  <c r="N60" i="47"/>
  <c r="L51" i="47"/>
  <c r="N51" i="47" s="1"/>
  <c r="L50" i="47"/>
  <c r="N50" i="47" s="1"/>
  <c r="L49" i="47"/>
  <c r="N49" i="47" s="1"/>
  <c r="L48" i="47"/>
  <c r="N48" i="47" s="1"/>
  <c r="N47" i="47"/>
  <c r="N46" i="47"/>
  <c r="N45" i="47"/>
  <c r="N44" i="47"/>
  <c r="L42" i="47"/>
  <c r="N42" i="47" s="1"/>
  <c r="L40" i="47"/>
  <c r="N40" i="47" s="1"/>
  <c r="L39" i="47"/>
  <c r="N39" i="47" s="1"/>
  <c r="L38" i="47"/>
  <c r="N38" i="47" s="1"/>
  <c r="L37" i="47"/>
  <c r="N37" i="47" s="1"/>
  <c r="N36" i="47"/>
  <c r="N35" i="47"/>
  <c r="L35" i="47"/>
  <c r="N34" i="47"/>
  <c r="L33" i="47"/>
  <c r="N33" i="47" s="1"/>
  <c r="L32" i="47"/>
  <c r="N32" i="47" s="1"/>
  <c r="L31" i="47"/>
  <c r="N31" i="47" s="1"/>
  <c r="N30" i="47"/>
  <c r="N29" i="47"/>
  <c r="N28" i="47"/>
  <c r="M27" i="47"/>
  <c r="L27" i="47"/>
  <c r="N27" i="47" s="1"/>
  <c r="M26" i="47"/>
  <c r="L26" i="47"/>
  <c r="N26" i="47" s="1"/>
  <c r="N25" i="47"/>
  <c r="M25" i="47"/>
  <c r="L25" i="47"/>
  <c r="M24" i="47"/>
  <c r="L24" i="47"/>
  <c r="N24" i="47" s="1"/>
  <c r="N23" i="47"/>
  <c r="L23" i="47"/>
  <c r="N22" i="47"/>
  <c r="N21" i="47"/>
  <c r="N20" i="47"/>
  <c r="N19" i="47"/>
  <c r="N18" i="47"/>
  <c r="M17" i="47"/>
  <c r="N17" i="47" s="1"/>
  <c r="M15" i="47"/>
  <c r="N15" i="47" s="1"/>
  <c r="N14" i="47"/>
  <c r="N12" i="47"/>
  <c r="M11" i="47"/>
  <c r="L11" i="47"/>
  <c r="N11" i="47" s="1"/>
  <c r="M10" i="47"/>
  <c r="L10" i="47"/>
  <c r="N10" i="47" s="1"/>
  <c r="N9" i="47"/>
  <c r="N8" i="47"/>
  <c r="M7" i="47"/>
  <c r="L7" i="47"/>
  <c r="N7" i="47" s="1"/>
  <c r="N6" i="47"/>
  <c r="L52" i="47" l="1"/>
  <c r="L54" i="47"/>
  <c r="L41" i="47"/>
  <c r="N41" i="47" s="1"/>
  <c r="L43" i="47"/>
  <c r="N43" i="47" s="1"/>
  <c r="L53" i="47"/>
  <c r="L55" i="47"/>
  <c r="N55" i="47" l="1"/>
  <c r="L59" i="47"/>
  <c r="N59" i="47" s="1"/>
  <c r="N54" i="47"/>
  <c r="L58" i="47"/>
  <c r="N58" i="47" s="1"/>
  <c r="N53" i="47"/>
  <c r="L57" i="47"/>
  <c r="N57" i="47" s="1"/>
  <c r="N52" i="47"/>
  <c r="L56" i="47"/>
  <c r="N56" i="47" s="1"/>
  <c r="N26" i="46"/>
  <c r="N24" i="46"/>
  <c r="N23" i="46"/>
  <c r="N22" i="46"/>
  <c r="N21" i="46"/>
  <c r="N20" i="46"/>
  <c r="N19" i="46"/>
  <c r="N18" i="46"/>
  <c r="N17" i="46"/>
  <c r="N16" i="46"/>
  <c r="N15" i="46"/>
  <c r="N14" i="46"/>
  <c r="N13" i="46"/>
  <c r="J13" i="46"/>
  <c r="N12" i="46"/>
  <c r="N11" i="46"/>
  <c r="N10" i="46"/>
  <c r="N9" i="46"/>
  <c r="J23" i="45" l="1"/>
  <c r="J22" i="45"/>
  <c r="J21" i="45"/>
  <c r="J20" i="45"/>
  <c r="J19" i="45"/>
  <c r="J18" i="45"/>
  <c r="J17" i="45"/>
  <c r="J16" i="45"/>
  <c r="J15" i="45"/>
  <c r="J14" i="45"/>
  <c r="J13" i="45"/>
  <c r="J12" i="45"/>
  <c r="J11" i="45"/>
  <c r="J10" i="45"/>
  <c r="J9" i="45"/>
  <c r="J8" i="45"/>
  <c r="J7" i="45"/>
  <c r="J6" i="45"/>
  <c r="H15" i="44" l="1"/>
  <c r="M14" i="44"/>
  <c r="M10" i="44"/>
  <c r="H9" i="44"/>
  <c r="H8" i="44"/>
  <c r="H7" i="44"/>
  <c r="M6" i="44"/>
  <c r="P76" i="43" l="1"/>
  <c r="M76" i="43"/>
  <c r="P75" i="43"/>
  <c r="M75" i="43"/>
  <c r="P74" i="43"/>
  <c r="M74" i="43"/>
  <c r="P73" i="43"/>
  <c r="M73" i="43"/>
  <c r="P72" i="43"/>
  <c r="M72" i="43"/>
  <c r="P71" i="43"/>
  <c r="M71" i="43"/>
  <c r="P70" i="43"/>
  <c r="M70" i="43"/>
  <c r="P69" i="43"/>
  <c r="M69" i="43"/>
  <c r="P68" i="43"/>
  <c r="M68" i="43"/>
  <c r="P67" i="43"/>
  <c r="M67" i="43"/>
  <c r="P66" i="43"/>
  <c r="M66" i="43"/>
  <c r="P65" i="43"/>
  <c r="M65" i="43"/>
  <c r="P64" i="43"/>
  <c r="M64" i="43"/>
  <c r="P63" i="43"/>
  <c r="M63" i="43"/>
  <c r="P62" i="43"/>
  <c r="M62" i="43"/>
  <c r="P61" i="43"/>
  <c r="M61" i="43"/>
  <c r="P60" i="43"/>
  <c r="M60" i="43"/>
  <c r="P59" i="43"/>
  <c r="M59" i="43"/>
  <c r="P58" i="43"/>
  <c r="M58" i="43"/>
  <c r="P57" i="43"/>
  <c r="M57" i="43"/>
  <c r="P56" i="43"/>
  <c r="M56" i="43"/>
  <c r="P55" i="43"/>
  <c r="M55" i="43"/>
  <c r="P54" i="43"/>
  <c r="M54" i="43"/>
  <c r="P53" i="43"/>
  <c r="M53" i="43"/>
  <c r="P52" i="43"/>
  <c r="M52" i="43"/>
  <c r="P51" i="43"/>
  <c r="M51" i="43"/>
  <c r="P50" i="43"/>
  <c r="M50" i="43"/>
  <c r="P49" i="43"/>
  <c r="M49" i="43"/>
  <c r="P48" i="43"/>
  <c r="M48" i="43"/>
  <c r="P47" i="43"/>
  <c r="M47" i="43"/>
  <c r="P46" i="43"/>
  <c r="M46" i="43"/>
  <c r="P45" i="43"/>
  <c r="M45" i="43"/>
  <c r="P44" i="43"/>
  <c r="M44" i="43"/>
  <c r="M43" i="43"/>
  <c r="J43" i="43"/>
  <c r="M42" i="43"/>
  <c r="J42" i="43"/>
  <c r="M41" i="43"/>
  <c r="M40" i="43"/>
  <c r="M39" i="43"/>
  <c r="M38" i="43"/>
  <c r="M37" i="43"/>
  <c r="M36" i="43"/>
  <c r="M35" i="43"/>
  <c r="M34" i="43"/>
  <c r="M33" i="43"/>
  <c r="M32" i="43"/>
  <c r="P31" i="43"/>
  <c r="M31" i="43"/>
  <c r="P30" i="43"/>
  <c r="M30" i="43"/>
  <c r="P29" i="43"/>
  <c r="M29" i="43"/>
  <c r="P28" i="43"/>
  <c r="M28" i="43"/>
  <c r="P27" i="43"/>
  <c r="M27" i="43"/>
  <c r="P26" i="43"/>
  <c r="M26" i="43"/>
  <c r="P25" i="43"/>
  <c r="M25" i="43"/>
  <c r="P24" i="43"/>
  <c r="M24" i="43"/>
  <c r="P23" i="43"/>
  <c r="M23" i="43"/>
  <c r="P22" i="43"/>
  <c r="M22" i="43"/>
  <c r="P21" i="43"/>
  <c r="M21" i="43"/>
  <c r="P20" i="43"/>
  <c r="M20" i="43"/>
  <c r="P19" i="43"/>
  <c r="M19" i="43"/>
  <c r="P18" i="43"/>
  <c r="M18" i="43"/>
  <c r="M17" i="43"/>
  <c r="M16" i="43"/>
  <c r="M15" i="43"/>
  <c r="M14" i="43"/>
  <c r="M13" i="43"/>
  <c r="M12" i="43"/>
  <c r="M11" i="43"/>
  <c r="M10" i="43"/>
  <c r="M9" i="43"/>
  <c r="M8" i="43"/>
  <c r="M7" i="43"/>
  <c r="M6" i="43"/>
</calcChain>
</file>

<file path=xl/sharedStrings.xml><?xml version="1.0" encoding="utf-8"?>
<sst xmlns="http://schemas.openxmlformats.org/spreadsheetml/2006/main" count="2434" uniqueCount="903">
  <si>
    <t>Lista de precios Julio</t>
  </si>
  <si>
    <t>Vigencia del 01 de Julio al 31 de Julio 2021</t>
  </si>
  <si>
    <t>UNIDADES AÑO MODELO 2020</t>
  </si>
  <si>
    <t>UNIDADES AÑO MODELO 2021</t>
  </si>
  <si>
    <t>UNIDADES AÑO MODELO 2022</t>
  </si>
  <si>
    <t>MARCA</t>
  </si>
  <si>
    <t>MODELO</t>
  </si>
  <si>
    <t>Codigo SAP unidades Derco</t>
  </si>
  <si>
    <t>ISC</t>
  </si>
  <si>
    <t>VERSION</t>
  </si>
  <si>
    <t>Precio Publicidad</t>
  </si>
  <si>
    <t>Bono de Descuento</t>
  </si>
  <si>
    <t>Precio SAP</t>
  </si>
  <si>
    <t>Promociones</t>
  </si>
  <si>
    <t>Margen 2018</t>
  </si>
  <si>
    <t>Margen 2019</t>
  </si>
  <si>
    <t>Margen 2020</t>
  </si>
  <si>
    <t>PRECIO MINIMO</t>
  </si>
  <si>
    <t>CODIGO AAP</t>
  </si>
  <si>
    <t>FP</t>
  </si>
  <si>
    <t>BENEFICIOS</t>
  </si>
  <si>
    <t>RENAULT</t>
  </si>
  <si>
    <t>Captur</t>
  </si>
  <si>
    <t>HC2 2 AAA4C</t>
  </si>
  <si>
    <t>CAPTUR ZEN 4X2 2.0 AT</t>
  </si>
  <si>
    <t>A</t>
  </si>
  <si>
    <t>HC22AAA4CT-PE</t>
  </si>
  <si>
    <t>CAPTUR ZEN 4X2 2.0 AT GLPT</t>
  </si>
  <si>
    <t>HC2 2 AA 4C</t>
  </si>
  <si>
    <t>CAPTUR ZEN 4X2 2.0 MT</t>
  </si>
  <si>
    <t>3REN003</t>
  </si>
  <si>
    <t>HC22AA4CT-PE</t>
  </si>
  <si>
    <t>CAPTUR ZEN 4X2 2.0 MT GLPT</t>
  </si>
  <si>
    <t>Duster</t>
  </si>
  <si>
    <t>M2 KDH A9</t>
  </si>
  <si>
    <t>DUSTER INTENS 4X2 5MT 1.6 ULC</t>
  </si>
  <si>
    <t>-</t>
  </si>
  <si>
    <t>M2 KDH A9T-PE</t>
  </si>
  <si>
    <t>DUSTER INTENS 4X2 5MT 1.6 ULC GLPT</t>
  </si>
  <si>
    <t>M1 KDH A9</t>
  </si>
  <si>
    <t>DUSTER ZEN 4X2 MT 1.6 V2</t>
  </si>
  <si>
    <t>3REN007</t>
  </si>
  <si>
    <t>M1 KDH A9T-PE</t>
  </si>
  <si>
    <t>DUSTER ZEN 4X2 MT 1.6 V2 GLPT</t>
  </si>
  <si>
    <t>New Duster</t>
  </si>
  <si>
    <t>C1 2 M1M 5HS</t>
  </si>
  <si>
    <t>NEW DUSTER ZEN 1.6 MT 4X2</t>
  </si>
  <si>
    <t>C1 2 M1M 5HST_PE</t>
  </si>
  <si>
    <t>NEW DUSTER ZEN 1.6 MT 4X2 GLPT</t>
  </si>
  <si>
    <t>C2 2 M1M 5HS</t>
  </si>
  <si>
    <t>NEW DUSTER INTENS 1.6 MT 4X2</t>
  </si>
  <si>
    <t>C2 2 M1M 5HST_PE</t>
  </si>
  <si>
    <t>NEW DUSTER INTENS 1.6 MT 4X2 GLPT</t>
  </si>
  <si>
    <t>D22MCC5C_PE</t>
  </si>
  <si>
    <t>NEW DUSTER INTENS 1.3 CVT 4X2 TURBO</t>
  </si>
  <si>
    <t>D22MCC5CT_PE</t>
  </si>
  <si>
    <t>NEW DUSTER INTENS 1.3 CVT 4X2 TURBO GLPT</t>
  </si>
  <si>
    <t>D24MCM5C_PE</t>
  </si>
  <si>
    <t>NEW DUSTER INTENS 1.3 MT 4X4 TURBO</t>
  </si>
  <si>
    <t>D24MCM5CT_PE</t>
  </si>
  <si>
    <t>NEW DUSTER INTENS 1.3 MT 4X4 TURBO GLPT</t>
  </si>
  <si>
    <t>Kangoo</t>
  </si>
  <si>
    <t>ZFBASI N0 MM</t>
  </si>
  <si>
    <t>KANGOO EXPRESS 1.6 MT</t>
  </si>
  <si>
    <t>Koleos</t>
  </si>
  <si>
    <t>GM3 N05C C2</t>
  </si>
  <si>
    <t>KOLEOS PRIVILEGE 4X2 2.5 CVT</t>
  </si>
  <si>
    <t>3REN010</t>
  </si>
  <si>
    <t xml:space="preserve">Kwid </t>
  </si>
  <si>
    <t>AUT 10B E5 C</t>
  </si>
  <si>
    <t>KWID LIFE 1.0 MT</t>
  </si>
  <si>
    <t>3REN029</t>
  </si>
  <si>
    <t>AUT 10B E5 CT-PE</t>
  </si>
  <si>
    <t>KWID LIFE 1.0 MT GLPT</t>
  </si>
  <si>
    <t>OUT 10B E5 C</t>
  </si>
  <si>
    <t>KWID OUTSIDER 1.0 MT</t>
  </si>
  <si>
    <t>3REN030</t>
  </si>
  <si>
    <t>OUT 10B E5 CT-PE</t>
  </si>
  <si>
    <t>KWID OUTSIDER 1.0 MT GLPT</t>
  </si>
  <si>
    <t>EXP 10B E5 C</t>
  </si>
  <si>
    <t>KWID ZEN 1.0 MT</t>
  </si>
  <si>
    <t>3REN031</t>
  </si>
  <si>
    <t>EXP 10B E5 CT-PE</t>
  </si>
  <si>
    <t>KWID ZEN 1.0 MT GLPT</t>
  </si>
  <si>
    <t>Logan</t>
  </si>
  <si>
    <t>AUTI16K 4C2</t>
  </si>
  <si>
    <t>LOGAN LIFE 1.6 MT AC</t>
  </si>
  <si>
    <t>3REN014</t>
  </si>
  <si>
    <t>AUTI16K 4C2T-PE</t>
  </si>
  <si>
    <t>LOGAN LIFE 1.6 MT AC GLPT</t>
  </si>
  <si>
    <t>AUTI16K 4C2C-PE</t>
  </si>
  <si>
    <t>LOGAN LIFE 1.6 MT AC GLPC</t>
  </si>
  <si>
    <t>AUTI16K 4C2N-PE</t>
  </si>
  <si>
    <t>LOGAN LIFE 1.6 MT AC GNV</t>
  </si>
  <si>
    <t>Master Furgon</t>
  </si>
  <si>
    <t>FGTB1 323H6H</t>
  </si>
  <si>
    <t>MASTER FURGON 2.3 TDI</t>
  </si>
  <si>
    <t xml:space="preserve">Master Minibus </t>
  </si>
  <si>
    <t>BUTM1 323H6H</t>
  </si>
  <si>
    <t>MASTER MICROBUS 2.3 TDI</t>
  </si>
  <si>
    <t>3REN015</t>
  </si>
  <si>
    <t>Oroch</t>
  </si>
  <si>
    <t>M2 KC2 ABN OUT-PE</t>
  </si>
  <si>
    <t xml:space="preserve">OROCH INTENS 2.0 MT 4X2 OUTSIDER </t>
  </si>
  <si>
    <t>M2 KC2 AB N</t>
  </si>
  <si>
    <t>OROCH INTENS 4X2 2.0 6MT ULC</t>
  </si>
  <si>
    <t>3REN016</t>
  </si>
  <si>
    <t>M2 KC2 AB NT-PE</t>
  </si>
  <si>
    <t>OROCH INTENS 4X2 2.0 6MT ULC GLPT</t>
  </si>
  <si>
    <t>M2 KC2 AB NN-PE</t>
  </si>
  <si>
    <t>OROCH INTENS 4X2 2.0 6MT ULC GNV</t>
  </si>
  <si>
    <t>M2 KC4 AB N</t>
  </si>
  <si>
    <t>OROCH INTENS 4X4 2.0 6MT ULC</t>
  </si>
  <si>
    <t>3REN032</t>
  </si>
  <si>
    <t>M2 KC4 AB NT-PE</t>
  </si>
  <si>
    <t>OROCH INTENS 4X4 2.0 6MT ULC GLPT</t>
  </si>
  <si>
    <t>M2 KC4 AB NN-PE</t>
  </si>
  <si>
    <t>OROCH INTENS 4X4 2.0 6MT ULC GNV</t>
  </si>
  <si>
    <t>Y1 KC2 AB N</t>
  </si>
  <si>
    <t>OROCH ZEN 4X2 2.0 6MT</t>
  </si>
  <si>
    <t>3REN017</t>
  </si>
  <si>
    <t>Y1 KC2 AB NT-PE</t>
  </si>
  <si>
    <t>OROCH ZEN 4X2 MT 2.0 GLPT</t>
  </si>
  <si>
    <t>Y1 KC2 AB NN-PE</t>
  </si>
  <si>
    <t>OROCH ZEN 4X2 MT 2.0 GNV</t>
  </si>
  <si>
    <t>New Stepway</t>
  </si>
  <si>
    <t>SYNA 16JV5C</t>
  </si>
  <si>
    <t>STEPWAY INTENS 1.6 CVT 4X2</t>
  </si>
  <si>
    <t>SYNA 16J 5RD</t>
  </si>
  <si>
    <t>STEPWAY INTENS 1.6 MT 4X2</t>
  </si>
  <si>
    <t>SXPA 16J 5RD</t>
  </si>
  <si>
    <t>STEPWAY ZEN 1.6 MT 4X2</t>
  </si>
  <si>
    <t>Lista de precios Julio 2021</t>
  </si>
  <si>
    <t>Vigencia del 1 de Julio al 31 de Julio 2021</t>
  </si>
  <si>
    <t>UNIDADES AÑO MODELO 2019</t>
  </si>
  <si>
    <t>Combustible</t>
  </si>
  <si>
    <t>Precio Lista SAP</t>
  </si>
  <si>
    <t>MAZDA</t>
  </si>
  <si>
    <t>MAZDA 2 SPORT</t>
  </si>
  <si>
    <t>DHN1LAD_PE</t>
  </si>
  <si>
    <t>MAZDA 2 SPORT MT 1.5 PRIME IPM III</t>
  </si>
  <si>
    <t>GASOLINA</t>
  </si>
  <si>
    <t>B</t>
  </si>
  <si>
    <t>DHN1LAF_PE</t>
  </si>
  <si>
    <t>MAZDA 2 SPORT MT 1.5 CORE IPM III</t>
  </si>
  <si>
    <t>DHN2LAE_PE</t>
  </si>
  <si>
    <t>MAZDA 2 SPORT AT 1.5 CORE IPM III</t>
  </si>
  <si>
    <t>DJC4LAC_PE</t>
  </si>
  <si>
    <t>MAZDA 2 SPORT AT 1.5 HIGH IPM III</t>
  </si>
  <si>
    <t>MAZDA 2 SEDÁN</t>
  </si>
  <si>
    <t>DHR9LAF_PE</t>
  </si>
  <si>
    <t>MAZDA 2 SEDAN MT 1.5 PRIME IPM III</t>
  </si>
  <si>
    <t>DHR9LAH_PE</t>
  </si>
  <si>
    <t>MAZDA 2 SEDAN MT 1.5 CORE IPM III</t>
  </si>
  <si>
    <t>DHS1LAW_PE</t>
  </si>
  <si>
    <t>MAZDA 2 SEDAN AT 1.5 CORE IPM III</t>
  </si>
  <si>
    <t>DNG2LAA_PE</t>
  </si>
  <si>
    <t>MAZDA 2 SEDAN AT 1.5 HIGH IPM III</t>
  </si>
  <si>
    <t>MAZDA 3 SEDÁN</t>
  </si>
  <si>
    <t>BFANLAH_PE</t>
  </si>
  <si>
    <t>MAZDA 3 SEDAN 2.0 MT  NEW PRIME NV</t>
  </si>
  <si>
    <t>BFANLAE_PE</t>
  </si>
  <si>
    <t>MAZDA 3 SEDAN MT 2.0 NEW CORE</t>
  </si>
  <si>
    <t>BCPKLAP_PE</t>
  </si>
  <si>
    <t>MAZDA 3 SEDAN AT 2.0 NEW CORE</t>
  </si>
  <si>
    <t>MAZDA 3 SPORT</t>
  </si>
  <si>
    <t>BFAVLAJ_PE</t>
  </si>
  <si>
    <t>MAZDA 3 SPORT 2.0 MT  NEW PRIME NV</t>
  </si>
  <si>
    <t>BFAVLAF_PE</t>
  </si>
  <si>
    <t>MAZDA 3 SPORT MT 2.0 NEW CORE</t>
  </si>
  <si>
    <t>BCRTLAN_PE</t>
  </si>
  <si>
    <t>MAZDA 3 SPORT AT 2.0 NEW CORE</t>
  </si>
  <si>
    <t>BCSFLAC_PE</t>
  </si>
  <si>
    <t>MAZDA 3 SPORT AT 2.5 NEW HIGH</t>
  </si>
  <si>
    <t>MAZDA 6 SEDÁN</t>
  </si>
  <si>
    <t>GFNCLAN_PE</t>
  </si>
  <si>
    <t>MAZDA 6 SEDAN CORE 2.5 AT IPM V</t>
  </si>
  <si>
    <t>C</t>
  </si>
  <si>
    <t>GBKMLAP_PE</t>
  </si>
  <si>
    <t>MAZDA 6 SEDAN AT 2.5 GS HIGH NEW PE</t>
  </si>
  <si>
    <t>GCCBLAD_PE</t>
  </si>
  <si>
    <t>MAZDA 6 SEDAN AT 2.5T GS HIGH PLUS PE</t>
  </si>
  <si>
    <t>Apple Car Play - Android Auto</t>
  </si>
  <si>
    <t>GDCMLAS_PE</t>
  </si>
  <si>
    <t>MAZDA 6 SEDAN AT 2.5 HIGH NEW IPM II</t>
  </si>
  <si>
    <t>GFNDLAD_PE</t>
  </si>
  <si>
    <t xml:space="preserve">MAZDA 6 SEDAN SIGNATURE 2.5T AT IPM V  </t>
  </si>
  <si>
    <t>MX-5</t>
  </si>
  <si>
    <t>ND6GLAD_PE</t>
  </si>
  <si>
    <t>MX5 MT 2.0 HIGH IPM II PER</t>
  </si>
  <si>
    <t>Apple Car Play / Android Auto</t>
  </si>
  <si>
    <t>D</t>
  </si>
  <si>
    <t>NF9RLAR_PE</t>
  </si>
  <si>
    <t>MX-5 HIGH RF 2.0 AT IPM IV</t>
  </si>
  <si>
    <t>CX-3</t>
  </si>
  <si>
    <t>DEWFLAA_PE</t>
  </si>
  <si>
    <t>CX-3 PRIME 2.0 MT 2WD IPM III</t>
  </si>
  <si>
    <t>DEWFLAC_PE</t>
  </si>
  <si>
    <t>CX-3 CORE 2.0 MT 2WD IPM III</t>
  </si>
  <si>
    <t>DEWGLBB_PE</t>
  </si>
  <si>
    <t>CX-3 CORE 2.0 AT 2WD IPM III</t>
  </si>
  <si>
    <t>DEWGLBC_PE</t>
  </si>
  <si>
    <t>CX-3 HIGH 2.0 AT 2WD IPM III</t>
  </si>
  <si>
    <t>DEWJLAW_PE</t>
  </si>
  <si>
    <t>CX-3 HIGH 2.0 AT AWD IPM III</t>
  </si>
  <si>
    <t>CX-30</t>
  </si>
  <si>
    <t>DGA8LAK_PE</t>
  </si>
  <si>
    <t>CX-30 PRIME 2.0 MT 2WD NV</t>
  </si>
  <si>
    <t>DGB1LBK_PE</t>
  </si>
  <si>
    <t>CX-30 PRIME 2.0 AT 2WD NV</t>
  </si>
  <si>
    <t>DGA8LAF_PE</t>
  </si>
  <si>
    <t>CX-30 MT 2.0 2WD CORE</t>
  </si>
  <si>
    <t>DGB1LAT_PE</t>
  </si>
  <si>
    <t>CX-30 AT 2.0 2WD CORE</t>
  </si>
  <si>
    <t>DGB2LAG_PE</t>
  </si>
  <si>
    <t>CX-30 AT 2.0 2WD HIGH</t>
  </si>
  <si>
    <t>DGB6LAP_PE</t>
  </si>
  <si>
    <t>CX-30 AT 2.0 AWD HIGH</t>
  </si>
  <si>
    <t>CX-5</t>
  </si>
  <si>
    <t>KNH9LAC_PE</t>
  </si>
  <si>
    <t>CX-5 PRIME 2.0 MT 2WD IPM IV</t>
  </si>
  <si>
    <t>KNH9LAE_PE</t>
  </si>
  <si>
    <t>CX-5 CORE 2.0 MT 2WD IPM IV</t>
  </si>
  <si>
    <t>KNJ1LAF_PE</t>
  </si>
  <si>
    <t>CX-5 CORE 2.0 AT 2WD IPM IV</t>
  </si>
  <si>
    <t>KNJ1LAG_PE</t>
  </si>
  <si>
    <t>CX-5 HIGH 2.0 AT 2WD IPM IV</t>
  </si>
  <si>
    <t>KNJ4LAG_PE</t>
  </si>
  <si>
    <t>CX-5 HIGH 2.0 AT AWD IPM IV</t>
  </si>
  <si>
    <t>KNK3LAA_PE</t>
  </si>
  <si>
    <t>CX-5 SIGNATURE 2.5T AT AWD IPM IV</t>
  </si>
  <si>
    <t>CX-9</t>
  </si>
  <si>
    <t>TC9ELAE_PE</t>
  </si>
  <si>
    <t xml:space="preserve">CX-9 PRIME 2.5T AT 2WD IPM IV </t>
  </si>
  <si>
    <t>TC9FLAU_PE</t>
  </si>
  <si>
    <t xml:space="preserve">CX-9 CORE 2.5T AT AWD IPM IV </t>
  </si>
  <si>
    <t>TC9FLAY_PE</t>
  </si>
  <si>
    <t xml:space="preserve">CX-9 HIGH 2.5T AT AWD IPM IV </t>
  </si>
  <si>
    <t>TC9FLA3_PE</t>
  </si>
  <si>
    <t>CX-9 SIGNATURE 2.5T AT AWD IPM IV</t>
  </si>
  <si>
    <t>BT-50</t>
  </si>
  <si>
    <t>UL7DLAB_PE</t>
  </si>
  <si>
    <t>BT50 MT 2.2 4X4 D2 MID FP IPM PER</t>
  </si>
  <si>
    <t>DIESEL</t>
  </si>
  <si>
    <t>Protector de Tolva Inyectado - Kit Alzavidrios</t>
  </si>
  <si>
    <t>UL7DLAA_PE</t>
  </si>
  <si>
    <t>BT50 MT 2.2 4X4 D2 HIGH IPM PER</t>
  </si>
  <si>
    <t>Protector de Tolva Inyectado - Pantalla Multimedia</t>
  </si>
  <si>
    <t>UL7PLAF_PE</t>
  </si>
  <si>
    <t>BT50 MT 3.2 4X4 D2 MID FP IPM PER</t>
  </si>
  <si>
    <t>UL7PLAB_PE</t>
  </si>
  <si>
    <t>BT50 MT 3.2 4X4 D2 HIGH IPM PE</t>
  </si>
  <si>
    <t>Precio Publicidad / Lista</t>
  </si>
  <si>
    <t>CHANGAN</t>
  </si>
  <si>
    <t>New CS15</t>
  </si>
  <si>
    <t>SC7ADA5PEH2001-PE</t>
  </si>
  <si>
    <t xml:space="preserve">NEW CS15 CONFORT 1.5L MT 4X2  </t>
  </si>
  <si>
    <t>SC7ADA5PEH2001T-PE</t>
  </si>
  <si>
    <t>NEW CS15 CONFORT 1.5L MT 4X2 GLPT</t>
  </si>
  <si>
    <t>GLP</t>
  </si>
  <si>
    <t>SC7ADA5PEH4001-PE</t>
  </si>
  <si>
    <t xml:space="preserve">NEW CS15 ELITE 1.5L MT 4X2  </t>
  </si>
  <si>
    <t>SC7ADA5PEH4001T-PE</t>
  </si>
  <si>
    <t>NEW CS15 ELITE 1.5L MT 4X2 GLPT</t>
  </si>
  <si>
    <t>SC7ADB5PEH2001-PE</t>
  </si>
  <si>
    <t xml:space="preserve">NEW CS15 ELITE 1.5L DCT 4X2  </t>
  </si>
  <si>
    <t>SC7ADB5PEH2001T-PE</t>
  </si>
  <si>
    <t>NEW CS15 ELITE 1.5L DCT 4X2 GLPT</t>
  </si>
  <si>
    <t>SC7ADB5PEH3001-PE</t>
  </si>
  <si>
    <t xml:space="preserve">NEW CS15 LUXURY 1.5L DCT 4X2  </t>
  </si>
  <si>
    <t>SC7ADB5PEH3001T-PE</t>
  </si>
  <si>
    <t>NEW CS15 LUXURY 1.5L DCT 4X2 GLPT</t>
  </si>
  <si>
    <t>CS35</t>
  </si>
  <si>
    <t>SC7164GCA5.S2S1</t>
  </si>
  <si>
    <t>CS35 PLUS 1.6 MT COMFORTABLE</t>
  </si>
  <si>
    <t>SC7164GCA5.S3S1</t>
  </si>
  <si>
    <t>CS35 PLUS 1.6 MT LUXURY</t>
  </si>
  <si>
    <t>SC7144GCA6.PEH2001</t>
  </si>
  <si>
    <t>CS35 PLUS 1.4T AT LIMITED</t>
  </si>
  <si>
    <t>CX70</t>
  </si>
  <si>
    <t>SC6471A5.A3D1S1</t>
  </si>
  <si>
    <t>CX70 1.6L MT BASIC</t>
  </si>
  <si>
    <t>Equipo Multimedia Android 10.4" por $190 adicional</t>
  </si>
  <si>
    <t>SC6471A5.A3D1ST-PE</t>
  </si>
  <si>
    <t>CX70 1.6L MT BASIC GLPT</t>
  </si>
  <si>
    <t>SC6471A5.A6D1S1</t>
  </si>
  <si>
    <t>CX70 1.6L MT LUXURY</t>
  </si>
  <si>
    <t>SC6471A5.A6D1ST-PE</t>
  </si>
  <si>
    <t>CX70 1.6L MT LUXURY GLPT</t>
  </si>
  <si>
    <t>CX70 1.5T MT COMFORTABLE</t>
  </si>
  <si>
    <t>GRATIS: Equipo Multimedia Android 10.4"</t>
  </si>
  <si>
    <t>SC6471CB5.A5D1S2</t>
  </si>
  <si>
    <t>CX70 1.5T AT COMFORTABLE</t>
  </si>
  <si>
    <t>CS55</t>
  </si>
  <si>
    <t>SC7155AA5.S2</t>
  </si>
  <si>
    <t>CS55 1.5T 6MT ELITE</t>
  </si>
  <si>
    <t>SC7155AA5.S2T-PE</t>
  </si>
  <si>
    <t>CS55 1.5T 6MT ELITE GLPT</t>
  </si>
  <si>
    <t>SC7AABH5S31DS2-PE</t>
  </si>
  <si>
    <t xml:space="preserve">CS55 LUXURY 1.5L MT 4X2  </t>
  </si>
  <si>
    <t>SC7AABH5S31DS2T-PE</t>
  </si>
  <si>
    <t>CS55 LUXURY 1.5L MT 4X2 GLPT</t>
  </si>
  <si>
    <t>SC7ABBH5S21DS2-PE</t>
  </si>
  <si>
    <t xml:space="preserve">CS55 LUXURY 1.5L AT 4X2  </t>
  </si>
  <si>
    <t>SC7ABBH5S21DS2T-PE</t>
  </si>
  <si>
    <t>CS55 LUXURY 1.5L AT 4X2 GLPT</t>
  </si>
  <si>
    <t>New Alsvin</t>
  </si>
  <si>
    <t>SC7144BAPEH1001-PE</t>
  </si>
  <si>
    <t>NEW ALSVIN COMFORTABLE 1.4 MT 4X2</t>
  </si>
  <si>
    <t>SC7144BAPEH100T_PE</t>
  </si>
  <si>
    <t>NEW ALSVIN COMFORTABLE 1.4 MT 4X2 GLPT</t>
  </si>
  <si>
    <t>SC7144BA5B3S1-PE</t>
  </si>
  <si>
    <t>NEW ALSVIN ELITE 1.4 MT 4X2 </t>
  </si>
  <si>
    <t>SC7144BA5B3S1T-PE</t>
  </si>
  <si>
    <t>NEW ALSVIN ELITE 1.4 MT 4X2 GLPT</t>
  </si>
  <si>
    <t>Honor</t>
  </si>
  <si>
    <t>SC6459A5-F1WS1</t>
  </si>
  <si>
    <t>HONOR S 1.5 MT COMFORTABLE 8 SEATS</t>
  </si>
  <si>
    <t>SC6459A5-F1WS1T-PE</t>
  </si>
  <si>
    <t>HONOR S 1.5 MT COMFORTABLE 8 SEATS GLPT</t>
  </si>
  <si>
    <t>SC6459A5.A4K3S1</t>
  </si>
  <si>
    <t>HONOR S 1.5 MT LUXURY 8 SEATS AC</t>
  </si>
  <si>
    <t>SC6459A5.A4K3ST-PE</t>
  </si>
  <si>
    <t>HONOR S 1.5 MT LUXURY 8 SEATS AC GLPT</t>
  </si>
  <si>
    <t>New Van</t>
  </si>
  <si>
    <t>SC6406AF2W-PE</t>
  </si>
  <si>
    <t>NEW VAN</t>
  </si>
  <si>
    <t>SC6406AF2WT-PE</t>
  </si>
  <si>
    <t>NEW VAN GLPT</t>
  </si>
  <si>
    <t>SC6406A-F2K</t>
  </si>
  <si>
    <t>NEW VAN CON AC</t>
  </si>
  <si>
    <t>SC6406A-F2KT-PE</t>
  </si>
  <si>
    <t>NEW VAN CON AC GLPT</t>
  </si>
  <si>
    <t>GRAND SUPERVAN</t>
  </si>
  <si>
    <t>SC6443P4-M2WS1</t>
  </si>
  <si>
    <t>GRAND NEW SUPERVAN 1.5L 11 SEATS</t>
  </si>
  <si>
    <t>SC6443P4-M2WS1T-PE</t>
  </si>
  <si>
    <t>GRAND NEW SUPERVAN 1.5L 11 SEATS GLPT</t>
  </si>
  <si>
    <t>SC6443P4-M2WS2</t>
  </si>
  <si>
    <t>GRAND NEW SUPERVAN 1.5L 11SEATS AC</t>
  </si>
  <si>
    <t>SC6443P4-M2WS2T-PE</t>
  </si>
  <si>
    <t>GRAND NEW SUPERVAN 1.5L 11SEATS AC GLPT</t>
  </si>
  <si>
    <t>GRAND VAN TURISMO</t>
  </si>
  <si>
    <t>SC6483A4-M3K</t>
  </si>
  <si>
    <t>GRAND VAN TURISMO 1.5L 11 PASAJEROS</t>
  </si>
  <si>
    <t>SC6483A4-M3KT-PE</t>
  </si>
  <si>
    <t>GRAND VAN TURISMO 1.5L 11 PASAJEROS GLPT</t>
  </si>
  <si>
    <t>HUNTER</t>
  </si>
  <si>
    <t>SC1031PAAF5B2D-PE</t>
  </si>
  <si>
    <t>HUNTER ELITE 1.9 MT 4X2</t>
  </si>
  <si>
    <t>SC1031PAAG5B2D-PE</t>
  </si>
  <si>
    <t>HUNTER ELITE 1.9 MT 4X4</t>
  </si>
  <si>
    <t>Vigencia del 01 al 31 de julio 2021</t>
  </si>
  <si>
    <t>Precio Publicidad / Precio Regular</t>
  </si>
  <si>
    <t>Precio SAP / Precio Campaña</t>
  </si>
  <si>
    <t>Margen 2021</t>
  </si>
  <si>
    <t>código anterior</t>
  </si>
  <si>
    <t>Observaciones</t>
  </si>
  <si>
    <t>SUZUKI</t>
  </si>
  <si>
    <t>ALTO 800</t>
  </si>
  <si>
    <t>OD14C2J00089600</t>
  </si>
  <si>
    <t>NEW ALTO 800 ST ABS PS</t>
  </si>
  <si>
    <t>MULTIMEDIA BLAUPUNKT SP800</t>
  </si>
  <si>
    <t>MULTIMEDIA BLAUPUNKT SP950</t>
  </si>
  <si>
    <t>1SUZ198</t>
  </si>
  <si>
    <t>OD14C2J0008960T-PE</t>
  </si>
  <si>
    <t>NEW ALTO 800 ST ABS PS GLPT</t>
  </si>
  <si>
    <t>S-PRESSO</t>
  </si>
  <si>
    <t>BUA1C2U00049600</t>
  </si>
  <si>
    <t>S-PRESSO GA MT</t>
  </si>
  <si>
    <t>1SUZ202</t>
  </si>
  <si>
    <t>BUA1C2T00029600</t>
  </si>
  <si>
    <t>S-PRESSO GL MT</t>
  </si>
  <si>
    <t>1SUZAAA</t>
  </si>
  <si>
    <t>BUA1C2U0004960T-PE</t>
  </si>
  <si>
    <t>S-PRESSO GA MT GLPT</t>
  </si>
  <si>
    <t>BUA1C2T0002960T-PE</t>
  </si>
  <si>
    <t>S-PRESSO GL 1.0 MT 4X2 GLPT</t>
  </si>
  <si>
    <t>CELERIO</t>
  </si>
  <si>
    <t>VH12C2A00019601</t>
  </si>
  <si>
    <t>Celerio 1.0 GA MT</t>
  </si>
  <si>
    <t>MULTIMEDIA BLAUPUNKT SP800 + SENSOR</t>
  </si>
  <si>
    <t>MULTIMEDIA BLAUPUNKT SP950 + SENSOR</t>
  </si>
  <si>
    <t>1SUZ142</t>
  </si>
  <si>
    <t>VH12C2B00019600</t>
  </si>
  <si>
    <t>Celerio 1.0 GLX MT</t>
  </si>
  <si>
    <t>1SUZ144</t>
  </si>
  <si>
    <t>VH12C4B00019600</t>
  </si>
  <si>
    <t>Celerio 1.0 GLX AMT</t>
  </si>
  <si>
    <t>MULTIMEDIA BLAUPUNKT SP800 + SENSOR + CÁMARA</t>
  </si>
  <si>
    <t>MULTIMEDIA BLAUPUNKT SP950 + SENSOR + CÁMARA</t>
  </si>
  <si>
    <t>1SUZ137</t>
  </si>
  <si>
    <t>VH12C2A0001960T-PE</t>
  </si>
  <si>
    <t>Celerio 1.0 GA MT GLPT</t>
  </si>
  <si>
    <t>VH12C2B0001960T-PE</t>
  </si>
  <si>
    <t>Celerio 1.0 GLX MT GLPT</t>
  </si>
  <si>
    <t>VH12C4B0001960T-PE</t>
  </si>
  <si>
    <t>Celerio 1.0 GLX AMT GLPT</t>
  </si>
  <si>
    <t>NEW DZIRE</t>
  </si>
  <si>
    <t>2N94C2B000296V2-PE</t>
  </si>
  <si>
    <t>NEW DZIRE GA MT 4X2 V2</t>
  </si>
  <si>
    <t>1SUZ180</t>
  </si>
  <si>
    <t>2N91C2B00019600</t>
  </si>
  <si>
    <t>2N94C2D000296V2-PE</t>
  </si>
  <si>
    <t>NEW DZIRE GL MT 4X2 V2</t>
  </si>
  <si>
    <t>MULTIMEDIA BLAUPUNKT SP800 + CÁMARA</t>
  </si>
  <si>
    <t>MULTIMEDIA BLAUPUNKT SP950 + CÁMARA</t>
  </si>
  <si>
    <t>1SUZ181</t>
  </si>
  <si>
    <t>2N91C2D00029600</t>
  </si>
  <si>
    <t>2N94C4D000196V2-PE</t>
  </si>
  <si>
    <t>NEW DZIRE GL AMT 4X2 V2</t>
  </si>
  <si>
    <t>1SUZ182</t>
  </si>
  <si>
    <t>2N91C4D00039600</t>
  </si>
  <si>
    <t>2N94C2F000596V2-PE</t>
  </si>
  <si>
    <t>NEW DZIRE GLX MT 4X2 V2</t>
  </si>
  <si>
    <t>1SUZ184</t>
  </si>
  <si>
    <t>2N91C2F00039600</t>
  </si>
  <si>
    <t>2N94C4F000496V2-PE</t>
  </si>
  <si>
    <t>NEW DZIRE GLX AMT 4X2 V2</t>
  </si>
  <si>
    <t>1SUZ183</t>
  </si>
  <si>
    <t>2N91C4F00029600</t>
  </si>
  <si>
    <t>2N94C2B00029V2T-PE</t>
  </si>
  <si>
    <t>NEW DZIRE GA MT 4X2 V2 GLPT</t>
  </si>
  <si>
    <t>2N91C2B0001960T-PE</t>
  </si>
  <si>
    <t>2N94C2D00029V2T-PE</t>
  </si>
  <si>
    <t>NEW DZIRE GL MT 4X2 V2 GLPT</t>
  </si>
  <si>
    <t>2N91C2D0002960T-PE</t>
  </si>
  <si>
    <t>2N94C4D00019V2T-PE</t>
  </si>
  <si>
    <t>NEW DZIRE GL AMT 4X2 V2 GLPT</t>
  </si>
  <si>
    <t>2N91C4D0003960T-PE</t>
  </si>
  <si>
    <t>2N94C2F00059V2T-PE</t>
  </si>
  <si>
    <t>NEW DZIRE GLX MT 4X2 V2 GLPT</t>
  </si>
  <si>
    <t>2N91C2F0003960T-PE</t>
  </si>
  <si>
    <t>2N94C4F00049V2T-PE</t>
  </si>
  <si>
    <t>NEW DZIRE GLX AMT 4X2 V2 GLPT</t>
  </si>
  <si>
    <t>2N91C4F0002960T-PE</t>
  </si>
  <si>
    <t>NEW BALENO</t>
  </si>
  <si>
    <t>1MF5C2A00019600</t>
  </si>
  <si>
    <t>NEW BALENO MT GA</t>
  </si>
  <si>
    <t>MULTIMEDIA BLAUNPUNKT SP800</t>
  </si>
  <si>
    <t>MULTIMEDIA BLAUNPUNKT SP950</t>
  </si>
  <si>
    <t>1MF5C2B00019600</t>
  </si>
  <si>
    <t>NEW BALENO MT GL</t>
  </si>
  <si>
    <t>MULTIMEDIA SP 950 ANDROID</t>
  </si>
  <si>
    <t>1SUZ164</t>
  </si>
  <si>
    <t>1MF5C7B00019600</t>
  </si>
  <si>
    <t>NEW BALENO AT GL</t>
  </si>
  <si>
    <t>1SUZ163</t>
  </si>
  <si>
    <t>1MF5C2A0001960T-PE</t>
  </si>
  <si>
    <t>NEW BALENO MT GA GLPT</t>
  </si>
  <si>
    <t>1SUZ173</t>
  </si>
  <si>
    <t>1MF5C2B0001960T-PE</t>
  </si>
  <si>
    <t>NEW BALENO MT GL GLPT</t>
  </si>
  <si>
    <t>1MF5C7B0001960T-PE</t>
  </si>
  <si>
    <t>NEW BALENO AT GL GLPT</t>
  </si>
  <si>
    <t>APV</t>
  </si>
  <si>
    <t>AF416PVM96136</t>
  </si>
  <si>
    <t>APV FURGON</t>
  </si>
  <si>
    <t>AXS.RADIO PIONEER CD USB BT + SENSOR</t>
  </si>
  <si>
    <t>1SUZ010</t>
  </si>
  <si>
    <t>AF416PVM96137AC</t>
  </si>
  <si>
    <t>APV FURGON. 1.6 AC</t>
  </si>
  <si>
    <t>AF416GLM96104</t>
  </si>
  <si>
    <t>APV PASAJERO PLUS</t>
  </si>
  <si>
    <t>1SUZ011</t>
  </si>
  <si>
    <t>AF416GLM96104AC</t>
  </si>
  <si>
    <t>APV PASAJERO PLUS 1.6 AC</t>
  </si>
  <si>
    <t>AF416PVM96136T-PE</t>
  </si>
  <si>
    <t>APV FURGON. GLPT</t>
  </si>
  <si>
    <t>AF416GLM96104T-PE</t>
  </si>
  <si>
    <t>APV PASAJERO PLUS GLPT</t>
  </si>
  <si>
    <t>AF416PVM96136C-PE</t>
  </si>
  <si>
    <t>APV FURGON. GLPC</t>
  </si>
  <si>
    <t>AF416GLM96104C-PE</t>
  </si>
  <si>
    <t>APV PASAJERO PLUS GLPC</t>
  </si>
  <si>
    <t>AF416PVM96136N-PE</t>
  </si>
  <si>
    <t>APV FURGON. GNV</t>
  </si>
  <si>
    <t>GNV</t>
  </si>
  <si>
    <t>AF416GLM96104N-PE</t>
  </si>
  <si>
    <t>APV PASAJERO PLUS GNV</t>
  </si>
  <si>
    <t>ERTIGA</t>
  </si>
  <si>
    <t>AX4415LM96225</t>
  </si>
  <si>
    <t>NEW ERTIGA 1.5 GL MT TAP NEG</t>
  </si>
  <si>
    <t>1SUZ189</t>
  </si>
  <si>
    <t>AX4415LA96225</t>
  </si>
  <si>
    <t>NEW ERTIGA 1.5 GL AT TAP NEG</t>
  </si>
  <si>
    <t>1SUZ190</t>
  </si>
  <si>
    <t>AX2415XM96220</t>
  </si>
  <si>
    <t>NEW ERTIGA 1.5 MT TAP NEG</t>
  </si>
  <si>
    <t>1SUZ186</t>
  </si>
  <si>
    <t>AX3415XA96220</t>
  </si>
  <si>
    <t>NEW ERTIGA 1.5 AT TAP NEG</t>
  </si>
  <si>
    <t>1SUZ185</t>
  </si>
  <si>
    <t>AX4415LM96225T-PE</t>
  </si>
  <si>
    <t>NEW ERTIGA 1.5 GL MT TAP NEG GLPT</t>
  </si>
  <si>
    <t>AX4415LA96225T-PE</t>
  </si>
  <si>
    <t>NEW ERTIGA 1.5 GL AT TAP NEG GLPT</t>
  </si>
  <si>
    <t>AX2415XM96220T-PE</t>
  </si>
  <si>
    <t>NEW ERTIGA 1.5 MT TAP NEG GLPT</t>
  </si>
  <si>
    <t>AX2415XA96220T-PE</t>
  </si>
  <si>
    <t>NEW ERTIGA 1.5 AT TAP NEG GLPT</t>
  </si>
  <si>
    <t>AX4415LM96225C-PE</t>
  </si>
  <si>
    <t>NEW ERTIGA 1.5 GL MT TAP NEG GLPC</t>
  </si>
  <si>
    <t>AX4415LA96225C-PE</t>
  </si>
  <si>
    <t>NEW ERTIGA 1.5 GL AT TAP NEG GLPC</t>
  </si>
  <si>
    <t>AX2415XM96220C-PE</t>
  </si>
  <si>
    <t>NEW ERTIGA 1.5 MT TAP NEG GLPC</t>
  </si>
  <si>
    <t>AX2415XA96220C-PE</t>
  </si>
  <si>
    <t>NEW ERTIGA 1.5 AT TAP NEG GLPC</t>
  </si>
  <si>
    <t>AX4415LM96225N-PE</t>
  </si>
  <si>
    <t>NEW ERTIGA 1.5 GL MT TAP NEG GNV</t>
  </si>
  <si>
    <t>AX4415LA96225N-PE</t>
  </si>
  <si>
    <t>NEW ERTIGA 1.5 GL AT TAP NEG GNV</t>
  </si>
  <si>
    <t>AX2415XM96220N-PE</t>
  </si>
  <si>
    <t>NEW ERTIGA 1.5 MT TAP NEG GNV</t>
  </si>
  <si>
    <t>AX2415XA96220N-PE</t>
  </si>
  <si>
    <t>NEW ERTIGA 1.5 AT TAP NEG GNV</t>
  </si>
  <si>
    <t>XL7</t>
  </si>
  <si>
    <t>AXA415XM96231-PE</t>
  </si>
  <si>
    <t>XL7 GLX 1.5 MT 4X2</t>
  </si>
  <si>
    <t>MULTIMEDIA SP 950 ANDROID + CÁMARA</t>
  </si>
  <si>
    <t>AXA415XA96231-PE</t>
  </si>
  <si>
    <t>XL7 GLX 1.5 AT 4X2</t>
  </si>
  <si>
    <t>AXA415XM96231T-PE</t>
  </si>
  <si>
    <t>XL7 GLX 1.5 MT 4X2 GLPT</t>
  </si>
  <si>
    <t>AXA415XA96231T-PE</t>
  </si>
  <si>
    <t>XL7 GLX 1.5 AT 4X2 GLPT</t>
  </si>
  <si>
    <t>NEW VITARA MC</t>
  </si>
  <si>
    <t>PK1312CAGDXPE</t>
  </si>
  <si>
    <t>NEW VITARA GL COMFORT MT 2WD</t>
  </si>
  <si>
    <t>MULTIMEDIA SP 950 ANDROID + CÁMARA DE RETROCESO</t>
  </si>
  <si>
    <t>1SUZ191</t>
  </si>
  <si>
    <t>PK1312FACJKPE</t>
  </si>
  <si>
    <t>NEW VITARA GL LUX MT 2WD</t>
  </si>
  <si>
    <t>1SUZ151</t>
  </si>
  <si>
    <t>PK131XFACJKPE</t>
  </si>
  <si>
    <t>NEW VITARA GL LUX AT 2WD</t>
  </si>
  <si>
    <t>1SUZ192</t>
  </si>
  <si>
    <t>PK5313JACJKPE-PE</t>
  </si>
  <si>
    <t>NEW VITARA GLX FULL 1.4 TURBO MT 4X2</t>
  </si>
  <si>
    <t>PK532XJACJKPE-PE</t>
  </si>
  <si>
    <t>NEW VITARA LIMITED 1.4 TURBO AT 4X2</t>
  </si>
  <si>
    <t>PK531MJACJKPE</t>
  </si>
  <si>
    <t>NEW VITARA GLX FULL MT 1.4 TURBO ALLGRIP</t>
  </si>
  <si>
    <t>1SUZ196</t>
  </si>
  <si>
    <t>PK532SJACJKPE</t>
  </si>
  <si>
    <t>NEW VITARA LIMITED AT 1.4 TURBO ALLGRIP</t>
  </si>
  <si>
    <t>1SUZ197</t>
  </si>
  <si>
    <t>PK1312CAGDXPET-PE</t>
  </si>
  <si>
    <t>NEW VITARA GL COMFORT MT 2WD GLPT</t>
  </si>
  <si>
    <t>PK1312FACJKPET-PE</t>
  </si>
  <si>
    <t>NEW VITARA GL LUX MT 2WD GLPT</t>
  </si>
  <si>
    <t>PK131XFACJKPET-PE</t>
  </si>
  <si>
    <t>NEW VITARA GL LUX AT 2WD GLPT</t>
  </si>
  <si>
    <t>S-CROSS</t>
  </si>
  <si>
    <t>KK1312CAFMWPE</t>
  </si>
  <si>
    <t>S-CROSS 1.6 2WD GL 5MT</t>
  </si>
  <si>
    <t>1SUZ120</t>
  </si>
  <si>
    <t>KK131XCAFMWPE</t>
  </si>
  <si>
    <t>S-CROSS 1.6 2WD GL AT</t>
  </si>
  <si>
    <t>1SUZ119</t>
  </si>
  <si>
    <t>KK5C2XKAFCCPE</t>
  </si>
  <si>
    <t>S-CROSS 1.4 TURBO 2WD LIMITED AT</t>
  </si>
  <si>
    <t>1SUZ201</t>
  </si>
  <si>
    <t>KK532SKAFCCPE</t>
  </si>
  <si>
    <t>S-CROSS 1.4 TURBO ALLGRIP LIMITED AT</t>
  </si>
  <si>
    <t>KK1312CAFMWPET-PE</t>
  </si>
  <si>
    <t>S-CROSS 1.6 2WD GL 5MT GLPT</t>
  </si>
  <si>
    <t>KK131XCAFMWPET-PE</t>
  </si>
  <si>
    <t>S-CROSS 1.6 2WD GL AT GLPT</t>
  </si>
  <si>
    <t>NEW JIMNY</t>
  </si>
  <si>
    <t>6NG1BCD00019600</t>
  </si>
  <si>
    <t xml:space="preserve">NEW JIMNY GL 1.5 MT 4X4 </t>
  </si>
  <si>
    <t>MULTIMEDIA SP 950 ANDROID + CÁMARA + PARLANTES TRASEROS</t>
  </si>
  <si>
    <t>1SUZ187</t>
  </si>
  <si>
    <t>6NG1BCD000196TC</t>
  </si>
  <si>
    <t>NEW JIMNY GL 1.5 MT 4X4 TC</t>
  </si>
  <si>
    <t>6NG1BHD00019600</t>
  </si>
  <si>
    <t>NEW JIMNY GL 1.5 AT 4X4</t>
  </si>
  <si>
    <t>1SUZ188</t>
  </si>
  <si>
    <t>6NG1BHD000196TC</t>
  </si>
  <si>
    <t>NEW JIMNY GL 1.5 AT 4X4 TC</t>
  </si>
  <si>
    <t>SWIFT MSIL</t>
  </si>
  <si>
    <t>2NU4C2D000496V2-PE</t>
  </si>
  <si>
    <t>SWIFT GL 1.2 MT 4X2 V2</t>
  </si>
  <si>
    <t>MULTIMEDIA BLAUNPUNKT SP800 + SENSORES</t>
  </si>
  <si>
    <t>MULTIMEDIA BLAUNPUNKT SP950 + SENSORES</t>
  </si>
  <si>
    <t>2NU4C2F000196V2-PE</t>
  </si>
  <si>
    <t>SWIFT GLS 1.2 MT 4X2 V2</t>
  </si>
  <si>
    <t>MULTIMEDIA SP 950 ANDROID + CÁMARA  + SENSORES</t>
  </si>
  <si>
    <t>2NU4C4F000196V2-PE</t>
  </si>
  <si>
    <t>SWIFT GLS 1.2 AMT 4X2 V2</t>
  </si>
  <si>
    <t>2NU4C2D00049V2T-PE</t>
  </si>
  <si>
    <t>SWIFT GL 1.2 MT 4X2 V2 GLPT</t>
  </si>
  <si>
    <t>2NU4C2F00019V2T-PE</t>
  </si>
  <si>
    <t>SWIFT GLS 1.2 MT 4X2 V2 GLPT</t>
  </si>
  <si>
    <t>2NU4C4F00019V2T-PE</t>
  </si>
  <si>
    <t>SWIFT GLS 1.2 AMT 4X2 V2 GLPT</t>
  </si>
  <si>
    <t>Precio Sap</t>
  </si>
  <si>
    <t>HAVAL</t>
  </si>
  <si>
    <t>H2</t>
  </si>
  <si>
    <t>CC7151FM00BII</t>
  </si>
  <si>
    <t>NEW H2 1.5 MT 4X2 INTELLIGENT BC</t>
  </si>
  <si>
    <t>Gasolina</t>
  </si>
  <si>
    <t>2CHA043</t>
  </si>
  <si>
    <t>CC7151FM00BIIT-PE</t>
  </si>
  <si>
    <t>NEW H2 1.5 MT 4X2 INTELLIGENT BC GLPT</t>
  </si>
  <si>
    <t>CC7151FM01BI</t>
  </si>
  <si>
    <t>NEW H2 1.5T GSL AT 4X2 INTELLIGENT</t>
  </si>
  <si>
    <t>BARRAS + CAJA PORTA EQUIPAJE POR $250 (PEDIR POR DERCOLINK)</t>
  </si>
  <si>
    <t>CC7151FM01BINT-PE</t>
  </si>
  <si>
    <t>NEW H2 1.5T GSL AT 4X2 INTELLIGENT GLPT</t>
  </si>
  <si>
    <t>CC7151FM01BII</t>
  </si>
  <si>
    <t>NEW H2 1.5T GSL AT 4X2 INTELLIGENT BC</t>
  </si>
  <si>
    <t>CC7151FM01BINNT-PE</t>
  </si>
  <si>
    <t>NEW H2 1.5T GSL AT 4X2 INTELLIGENT BC GLPT</t>
  </si>
  <si>
    <t>CC7151FM01B</t>
  </si>
  <si>
    <t>NEW H2 1.5 AT 4X2 SUPREME</t>
  </si>
  <si>
    <t>CC7151FM01BT-PE</t>
  </si>
  <si>
    <t>NEW H2 1.5 AT 4X2 SUPREME GLPT</t>
  </si>
  <si>
    <t>CC7151FM01BB</t>
  </si>
  <si>
    <t>NEW H2 1.5 AT 4X2 SUPREME BC</t>
  </si>
  <si>
    <t>CC7151FM01BBT-PE</t>
  </si>
  <si>
    <t>NEW H2 1.5 AT 4X2 SUPREME BC GLPT</t>
  </si>
  <si>
    <t>HAVAL JOLION</t>
  </si>
  <si>
    <t>CC7150BA00BI</t>
  </si>
  <si>
    <t>HAVAL JOLION 1.5T MT 4X2 INTELLIGENT</t>
  </si>
  <si>
    <t>CC7150BA00BS</t>
  </si>
  <si>
    <t>HAVAL JOLION 1.5T MT 4X2 SUPREME</t>
  </si>
  <si>
    <t>CC7150BA01BSU</t>
  </si>
  <si>
    <t>HAVAL JOLION 1.5T AT 4X2 SUPREME</t>
  </si>
  <si>
    <t>CC7150BA01BPL</t>
  </si>
  <si>
    <t>HAVAL JOLION 1.5T AT 4X2 SUPREME PLUS</t>
  </si>
  <si>
    <t>NEW H6</t>
  </si>
  <si>
    <t>CC6463RM0K4CA</t>
  </si>
  <si>
    <t>All New H6 2.0 4X2 AT FL Active</t>
  </si>
  <si>
    <t>CÁMARA RETROCESO ESPEJO (PROMO FIJA)</t>
  </si>
  <si>
    <t>CC6463RM0K4CI</t>
  </si>
  <si>
    <t xml:space="preserve">All New H6 2.0 4X2 AT FL Intelligent </t>
  </si>
  <si>
    <t>CC6463RM0KS2</t>
  </si>
  <si>
    <t>All New H6 2.0 Supreme 4x2 FULL</t>
  </si>
  <si>
    <t>2CHA065</t>
  </si>
  <si>
    <t>CC6463RM0K4CS</t>
  </si>
  <si>
    <t>All New H6 2.0 4X2 AT FL Supreme</t>
  </si>
  <si>
    <t>GREAT WALL</t>
  </si>
  <si>
    <t>NEW M4</t>
  </si>
  <si>
    <t>CC7151SMA05CFT</t>
  </si>
  <si>
    <t>NEW M4  4X2 COMFORT 1.5</t>
  </si>
  <si>
    <t xml:space="preserve">BARRA + CAJA PORTAEQUIPAJE por $300 </t>
  </si>
  <si>
    <t>CC7151SMA05CFTT-PE</t>
  </si>
  <si>
    <t>GLP TOROIDAL GRATIS // BARRA + CAJA PORTAEQUIPAJE por $300. Solicitar al supervisor unidad pre convertida.</t>
  </si>
  <si>
    <t>CC7151SMA05LUX</t>
  </si>
  <si>
    <t>NEW M4  4X2 LUXURY 1.5</t>
  </si>
  <si>
    <t>CC7151SMA05LUXT-PE</t>
  </si>
  <si>
    <t>NEW M4  4X2 LUXURY 1.5 GLPT</t>
  </si>
  <si>
    <t>GLP TOROIDAL GRATIS //BARRA + CAJA PORTAEQUIPAJE por $300. Solicitar al supervisor unidad pre convertida.</t>
  </si>
  <si>
    <t xml:space="preserve">WINGLE 5 </t>
  </si>
  <si>
    <t>CC1021PS0JW5S</t>
  </si>
  <si>
    <t>WINGLE 5 4x2 STD MT EURO V</t>
  </si>
  <si>
    <t>GRATIS MULTIMEDIA+ CÁMARA (FIJA)</t>
  </si>
  <si>
    <t>2CHA067</t>
  </si>
  <si>
    <t>CC1021PS0JW5ST_PE</t>
  </si>
  <si>
    <t>GLPT</t>
  </si>
  <si>
    <t>CC1021PS0JW5SC_PE</t>
  </si>
  <si>
    <t>GLPC</t>
  </si>
  <si>
    <t>CC1021PS0JW5L</t>
  </si>
  <si>
    <t>WINGLE 5 4x2 LUX MT EURO V</t>
  </si>
  <si>
    <t>2CHA052</t>
  </si>
  <si>
    <t>CC1021PS0JW5LT_PE</t>
  </si>
  <si>
    <t>CC1021PS0JW5LC_PE</t>
  </si>
  <si>
    <t>CC1031PS4AL</t>
  </si>
  <si>
    <t>WINGLE 5 D 4X2 LUX</t>
  </si>
  <si>
    <t>Diesel</t>
  </si>
  <si>
    <t>MULTIMEDIA + CÁMARA POR $350 (SOLICITAR POR DERCOLINK)</t>
  </si>
  <si>
    <t>CC1031PS6AL</t>
  </si>
  <si>
    <t>WINGLE 5 D 4X4 LUX</t>
  </si>
  <si>
    <t xml:space="preserve">WINGLE 7 </t>
  </si>
  <si>
    <t>CC1032PA42C</t>
  </si>
  <si>
    <t>WINGLE 7 4X2 LUX</t>
  </si>
  <si>
    <t>CC1032PA62CL</t>
  </si>
  <si>
    <t>WINGLE 7 4X4 LUX</t>
  </si>
  <si>
    <t>2CHA066</t>
  </si>
  <si>
    <t>POER</t>
  </si>
  <si>
    <t>CC1030QS40CS</t>
  </si>
  <si>
    <t>POER MT 4X2 STD</t>
  </si>
  <si>
    <t>CC1030QS60CS</t>
  </si>
  <si>
    <t>POER MT 4X4 STD</t>
  </si>
  <si>
    <t>CC1030QS60CP</t>
  </si>
  <si>
    <t>POER MT 4X4 LUX</t>
  </si>
  <si>
    <t>CC1030QS60LHP</t>
  </si>
  <si>
    <t>POER AT 4X4 LUX PLUS</t>
  </si>
  <si>
    <t>Lista de precios Mayo</t>
  </si>
  <si>
    <t>CAMPAÑA DERCO OPORTUNIDADES</t>
  </si>
  <si>
    <t>BENEFICIOS-CAMPAÑA DERCO OPORTUNIDADES</t>
  </si>
  <si>
    <t>CITROEN</t>
  </si>
  <si>
    <t>C3</t>
  </si>
  <si>
    <t>1CB6A5NCZQGDA04</t>
  </si>
  <si>
    <t xml:space="preserve">C3 Shine 1.2T AT FL  </t>
  </si>
  <si>
    <t>Inicial 50% ahora - 50% Dic</t>
  </si>
  <si>
    <t>NEW C4 CACTUS</t>
  </si>
  <si>
    <t>1CEAA5HECM27JB</t>
  </si>
  <si>
    <t>C4 Cactus Feel 1.6 AT 4x2 Mercosur</t>
  </si>
  <si>
    <t>1CEAA5NKNM27JB</t>
  </si>
  <si>
    <t>C4 Cactus Shine 1.6 AT 4x2 Mercosur</t>
  </si>
  <si>
    <t>C5 AIRCROSS</t>
  </si>
  <si>
    <t>1CCESYNKNMGDA0</t>
  </si>
  <si>
    <t>C5 Aircross 1.6 THP AT6 Live</t>
  </si>
  <si>
    <t>1CCESYTKNMGDA</t>
  </si>
  <si>
    <t>C5 Aircross 1.6 THP AT6 Feel</t>
  </si>
  <si>
    <t>1CCESYVKNMGAC</t>
  </si>
  <si>
    <t>C5 Aircross Shine 1.6 AT 4x2 ADVC</t>
  </si>
  <si>
    <t>BERLINGO</t>
  </si>
  <si>
    <t>2CK91CEBF5GDA</t>
  </si>
  <si>
    <t>Berlingo K9 M 1.6 HDI</t>
  </si>
  <si>
    <t>2CK95CEBF5GDA</t>
  </si>
  <si>
    <t>Berlingo K9 XL 1.6 HDI</t>
  </si>
  <si>
    <t>JUMPER</t>
  </si>
  <si>
    <t>2CU97PGDQ604A0_PE</t>
  </si>
  <si>
    <t>JUMPER FURGON L4H3 2.2 MT 4x2</t>
  </si>
  <si>
    <t>2CU95LGDQ604A0C0</t>
  </si>
  <si>
    <t>JUMPER FOURGON L3H2 2.2 HDI</t>
  </si>
  <si>
    <t>CAMPAÑA DERCOPORTUNIDADES</t>
  </si>
  <si>
    <t>Precio Publicidad/ Lista</t>
  </si>
  <si>
    <t>BENEFICIOS CAMPAÑA DERCOPORTUNIDADES</t>
  </si>
  <si>
    <t>JAC</t>
  </si>
  <si>
    <t>J4</t>
  </si>
  <si>
    <t>J41.5MTCOMFORTVVT</t>
  </si>
  <si>
    <t>J4 COMFORT</t>
  </si>
  <si>
    <t xml:space="preserve">Equipo multimedia y cámara de retroceso por US$320
</t>
  </si>
  <si>
    <t>2CHA060</t>
  </si>
  <si>
    <t>J41.5MTCOMFVVTT-PE</t>
  </si>
  <si>
    <t>J4 COMFORT GLP Toroidal</t>
  </si>
  <si>
    <t>J41.5MTCOMFVVTC-PE</t>
  </si>
  <si>
    <t>J4 COMFORT GLP Cilíndrico</t>
  </si>
  <si>
    <t>J41.5MTCOMFVVTN-PE</t>
  </si>
  <si>
    <t>J4 COMFORT GNV</t>
  </si>
  <si>
    <t>S2</t>
  </si>
  <si>
    <t>S21.5MTCOMFORTVVT</t>
  </si>
  <si>
    <t>S2 COMFORT</t>
  </si>
  <si>
    <t xml:space="preserve">Equipo Multimedia por US$295, cámra de retroceso US$65
</t>
  </si>
  <si>
    <t>2CHA046</t>
  </si>
  <si>
    <t>S21.5MTCOMFVVTT-PE</t>
  </si>
  <si>
    <t>S2 1.5 MT COMFORT VVT GLPT</t>
  </si>
  <si>
    <t>S21.5MTPLUS</t>
  </si>
  <si>
    <t>S2 1.5 MT PLUS</t>
  </si>
  <si>
    <t>S21.5MTPLUST-PE</t>
  </si>
  <si>
    <t>S2 MT PLUS GLP</t>
  </si>
  <si>
    <t>S21.5ATCOMFORT</t>
  </si>
  <si>
    <t>S2 COMFORT CVT (Caja Automática)</t>
  </si>
  <si>
    <t>S21.5ATCOMFORTT-PE</t>
  </si>
  <si>
    <t>S2 1.5 AT COMFORT GLPT</t>
  </si>
  <si>
    <t>S21.5ATPLUS</t>
  </si>
  <si>
    <t>S2 1.5 AT PLUS</t>
  </si>
  <si>
    <t>S21.5ATPLUST-PE</t>
  </si>
  <si>
    <t>S2 AT PLUS GLP</t>
  </si>
  <si>
    <t>JS2</t>
  </si>
  <si>
    <t>JS21.5MTCOMFORT</t>
  </si>
  <si>
    <t>JS2 MT COMFORT</t>
  </si>
  <si>
    <t xml:space="preserve">Equipo Multimedia DercoParts y cámra de retroceso por US$300
</t>
  </si>
  <si>
    <t>Primera cuota en Julio/Cuota inicial 0</t>
  </si>
  <si>
    <t>JS21.5MTCOMFTT-PE</t>
  </si>
  <si>
    <t>JS2 MT COMFORT VVT GLP</t>
  </si>
  <si>
    <t>JS21.5MTLUXURY</t>
  </si>
  <si>
    <t>JS2 MT LUXURY</t>
  </si>
  <si>
    <t>JS21.5MTLUXT-PE</t>
  </si>
  <si>
    <t>JS2 MT LUXURY GLP</t>
  </si>
  <si>
    <t>JS21.5CVTCOMFORT</t>
  </si>
  <si>
    <t xml:space="preserve">JS2 COMFORT CVT </t>
  </si>
  <si>
    <t>JS21.5CVTCOMFTT-PE</t>
  </si>
  <si>
    <t>JS2 COMFORT CVT GLP</t>
  </si>
  <si>
    <t>JS21.5CVTLUXURY</t>
  </si>
  <si>
    <t>JS2 LUXURY CVT</t>
  </si>
  <si>
    <t>JS21.5CVTLUXT-PE</t>
  </si>
  <si>
    <t>JS2 LUXURY CVT GLP</t>
  </si>
  <si>
    <t>S3</t>
  </si>
  <si>
    <t>S31.6MTCOMFVVT</t>
  </si>
  <si>
    <t xml:space="preserve">S3 COMFORT 1.6 MT </t>
  </si>
  <si>
    <t>Equipo Multimedia DercoParts y Cámara de retroceso por U$320</t>
  </si>
  <si>
    <t>S31.6MTCOMFVVTT-PE</t>
  </si>
  <si>
    <t>S3 1.6 MT COMFORT VVT GLPT</t>
  </si>
  <si>
    <t>S31.6MTLUXURYVVT</t>
  </si>
  <si>
    <t xml:space="preserve">S3 LUXURY1.6 MT </t>
  </si>
  <si>
    <t>S31.6MTLUXVVTT-PE</t>
  </si>
  <si>
    <t>S3 1.6 MT LUXURY VVT GLPT</t>
  </si>
  <si>
    <t>S31.6AT.LUXURY</t>
  </si>
  <si>
    <t xml:space="preserve">S3 CVT LUXURY1.6 </t>
  </si>
  <si>
    <t>2CHA068</t>
  </si>
  <si>
    <t>S31.6AT.LUXURYT-PE</t>
  </si>
  <si>
    <t>S3 1.6 AT. LUXURY GLPT</t>
  </si>
  <si>
    <t>GRANDS31.6MTCOMFOR</t>
  </si>
  <si>
    <t xml:space="preserve">GRAND S3 MT COMFORT 1.6 </t>
  </si>
  <si>
    <t>Equipo Multimedia a US$330. Cámara de retroceso por U$65</t>
  </si>
  <si>
    <t>GRANDS31.6MTCOT-PE</t>
  </si>
  <si>
    <t>GRAND S3 1.6 MT COMFORT GLPT</t>
  </si>
  <si>
    <t>2CHA051</t>
  </si>
  <si>
    <t>GRANDS31.6MTLUX</t>
  </si>
  <si>
    <t xml:space="preserve">GRAND S3 MT LUXURY 1.6 </t>
  </si>
  <si>
    <t>GRANDS31.6MTLUT-PE</t>
  </si>
  <si>
    <t>GRAND S3 1.6 MT LUXURY GLPT</t>
  </si>
  <si>
    <t>GRANDS31.6MTLUX.SR</t>
  </si>
  <si>
    <t xml:space="preserve">GRAND S3 MT SUNROOF 1.6 </t>
  </si>
  <si>
    <t>GRANDS31.6MTLST-PE</t>
  </si>
  <si>
    <t>GRAND S3 1.6 MT LUXURY SUNROOF GLPT</t>
  </si>
  <si>
    <t>GRANDS31.6ATCOMFOR</t>
  </si>
  <si>
    <t xml:space="preserve">GRAND S3 CVT COMFORT 1.6 </t>
  </si>
  <si>
    <t>GRANDS31.6ATCOT-PE</t>
  </si>
  <si>
    <t>GRAND S3 1.6 AT COMFORT GLPT</t>
  </si>
  <si>
    <t>2CHA054</t>
  </si>
  <si>
    <t>GRANDS31.6ATLUX</t>
  </si>
  <si>
    <t>GRAND S3 CVT LUXURY 1.6</t>
  </si>
  <si>
    <t>GRANDS31.6ATLUT-PE</t>
  </si>
  <si>
    <t>GRAND S3 1.6 AT LUXURY GLPT</t>
  </si>
  <si>
    <t>2CHA055</t>
  </si>
  <si>
    <t>GRANDS31.6ATLUX.SR</t>
  </si>
  <si>
    <t xml:space="preserve">GRAND S3 CVT SUNROOF 1.6 </t>
  </si>
  <si>
    <t>GRANDS31.6ATLST-PE</t>
  </si>
  <si>
    <t>GRAND S3 1.6 AT LUXURY SUNROOF GLPT</t>
  </si>
  <si>
    <t>2CHA056</t>
  </si>
  <si>
    <t>JS3</t>
  </si>
  <si>
    <t>JS31.6MTCOMFORT</t>
  </si>
  <si>
    <t>JS3 MT COMFORT</t>
  </si>
  <si>
    <t>Equipo Multimedia DercoParts a US$325. Cámara de retroceso por U$25</t>
  </si>
  <si>
    <t>JS31.6MTCOMFT-PE</t>
  </si>
  <si>
    <t>JS3 1.6 MT COMFORT GLPT</t>
  </si>
  <si>
    <t>JS31.6MTLUXURY</t>
  </si>
  <si>
    <t>JS3 MT LUXURY</t>
  </si>
  <si>
    <t>JS31.6MTLUXT-PE</t>
  </si>
  <si>
    <t>JS3 1.6 MT LUXURY GLPT</t>
  </si>
  <si>
    <t>JS31.6MTADVANCE</t>
  </si>
  <si>
    <t>JS3 MT ADVANCE</t>
  </si>
  <si>
    <t>JS31.6MTADVT-PE</t>
  </si>
  <si>
    <t>JS3 1.6 MT ADVANCE GLPT</t>
  </si>
  <si>
    <t>JS31.6CVTCOMFORT</t>
  </si>
  <si>
    <t>JS3 CVT COMFORT</t>
  </si>
  <si>
    <t>JS31.6CVTCOMFT-PE</t>
  </si>
  <si>
    <t>JS3 1.6 CVT COMFORT GLPT</t>
  </si>
  <si>
    <t>JS31.6CVTLUXURY</t>
  </si>
  <si>
    <t>JS3 CVT LUXURY</t>
  </si>
  <si>
    <t>JS31.6CVTLUXT-PE</t>
  </si>
  <si>
    <t>JS3 1.6 CVT LUXURY GLPT</t>
  </si>
  <si>
    <t>JS31.6CVTADVANCE</t>
  </si>
  <si>
    <t>JS3 CVT ADVAMCE</t>
  </si>
  <si>
    <t>JS31.6CVTADVT-PE</t>
  </si>
  <si>
    <t>JS3 1.6 CVT ADVANCE GLPT</t>
  </si>
  <si>
    <t>JS4</t>
  </si>
  <si>
    <t>JS41.6MTCOMFORT</t>
  </si>
  <si>
    <t>JS4 MT COMFORT 1.6</t>
  </si>
  <si>
    <t xml:space="preserve">Equipo Multimedia DercoParts PROMOCIÓN FIJA (vine incluida)
</t>
  </si>
  <si>
    <t>JS41.6MTCOMFT-PE</t>
  </si>
  <si>
    <t>JS4 1.6 MT COMFORT GLPT</t>
  </si>
  <si>
    <t>JS41.5TMTLUXURY</t>
  </si>
  <si>
    <t>JS4 MT LUXURY 1.5T</t>
  </si>
  <si>
    <t>JS41.5TMTLUXT-PE</t>
  </si>
  <si>
    <t>JS4 1.5T MT LUXURY GLPT</t>
  </si>
  <si>
    <t>JS41.5TCVTLUXURY</t>
  </si>
  <si>
    <t>JS4 CVT LUXURY 1.5T</t>
  </si>
  <si>
    <t>JS41.5TCVTLUXT-PE</t>
  </si>
  <si>
    <t>JS4 1.5T CVT LUXURY GLPT</t>
  </si>
  <si>
    <t>REFINE</t>
  </si>
  <si>
    <t>NEWREFINE2.0VVTC</t>
  </si>
  <si>
    <t>NUEVA  REFINE Gasolina COMFORT</t>
  </si>
  <si>
    <t>Parrilla y escalera por US$300 Equipo Multimedia DercoParts y Cámara de retroceso por U$320</t>
  </si>
  <si>
    <t>NEWREFI2.0VVTCT-PE</t>
  </si>
  <si>
    <t>NEW REFINE 2.0 VVT COMFORT GLPT</t>
  </si>
  <si>
    <t>NEWREFINE2.0VVTG</t>
  </si>
  <si>
    <t>NUEVA REFINE Gasolina LUXURY</t>
  </si>
  <si>
    <t>NEWREFI2.0VVTGT-PE</t>
  </si>
  <si>
    <t>NEW REFINE 2.0 VVT GASOLINA GLPT</t>
  </si>
  <si>
    <t>NEWREFINE1.9CTIDC</t>
  </si>
  <si>
    <t>Nueva Refine Diesel Comfort</t>
  </si>
  <si>
    <t>NEWREFINE1.9CTID</t>
  </si>
  <si>
    <t>Nueva Refine Diesel Luxury</t>
  </si>
  <si>
    <t>2CHA027</t>
  </si>
  <si>
    <t>X200</t>
  </si>
  <si>
    <t>NEWX200S/AC</t>
  </si>
  <si>
    <t>X200 SIN A/C CHASIS CABINADO</t>
  </si>
  <si>
    <r>
      <t xml:space="preserve">
</t>
    </r>
    <r>
      <rPr>
        <u/>
        <sz val="11"/>
        <color theme="1"/>
        <rFont val="Calibri"/>
        <family val="2"/>
        <scheme val="minor"/>
      </rPr>
      <t>BARANDA</t>
    </r>
    <r>
      <rPr>
        <sz val="11"/>
        <color theme="1"/>
        <rFont val="Calibri"/>
        <family val="2"/>
        <scheme val="minor"/>
      </rPr>
      <t xml:space="preserve"> 3.2 de largo x 1.80 de ancho x 0.5 de alto por US$2,100. </t>
    </r>
    <r>
      <rPr>
        <u/>
        <sz val="11"/>
        <color theme="1"/>
        <rFont val="Calibri"/>
        <family val="2"/>
        <scheme val="minor"/>
      </rPr>
      <t>TELERA</t>
    </r>
    <r>
      <rPr>
        <sz val="11"/>
        <color theme="1"/>
        <rFont val="Calibri"/>
        <family val="2"/>
        <scheme val="minor"/>
      </rPr>
      <t xml:space="preserve"> 3.2 de largo x 1.80 de ancho x 1.80 de alto por US$2,550.</t>
    </r>
    <r>
      <rPr>
        <u/>
        <sz val="11"/>
        <color theme="1"/>
        <rFont val="Calibri"/>
        <family val="2"/>
        <scheme val="minor"/>
      </rPr>
      <t>FURGON</t>
    </r>
    <r>
      <rPr>
        <sz val="11"/>
        <color theme="1"/>
        <rFont val="Calibri"/>
        <family val="2"/>
        <scheme val="minor"/>
      </rPr>
      <t xml:space="preserve"> 3.2 de largo x 1.80 de ancho x 1.90 de alto por US$2,900.
</t>
    </r>
  </si>
  <si>
    <t>NEWX200A/C</t>
  </si>
  <si>
    <t>NEW X200 A/C CHASIS CABINADO</t>
  </si>
  <si>
    <t>2CHA049</t>
  </si>
  <si>
    <t>NEWX200BAR</t>
  </si>
  <si>
    <t>X200 SIN A/C CON BARANDA</t>
  </si>
  <si>
    <t>T6</t>
  </si>
  <si>
    <t>T64X2COMFORTDIESEL</t>
  </si>
  <si>
    <t>T6 4X2 COMFORT DIESEL</t>
  </si>
  <si>
    <t>Multimedia Derco Parts y cámara de retroceso por US$310</t>
  </si>
  <si>
    <t>2CHA036</t>
  </si>
  <si>
    <t>Primera cuota en Julio</t>
  </si>
  <si>
    <t>T64X4COMFORTDIESEL</t>
  </si>
  <si>
    <t>T6 4X4 COMFORT DIESEL</t>
  </si>
  <si>
    <t>2CHA048</t>
  </si>
  <si>
    <t>T8</t>
  </si>
  <si>
    <t>T84X2COMFORTDIESEL</t>
  </si>
  <si>
    <t>T8 4X2 COMFORT DIESEL</t>
  </si>
  <si>
    <t>2CHA025</t>
  </si>
  <si>
    <t>O</t>
  </si>
  <si>
    <t>T84X4COMFORTDIESEL</t>
  </si>
  <si>
    <t>T8 4X4 COMFORT DIESEL</t>
  </si>
  <si>
    <t>SUNRAY</t>
  </si>
  <si>
    <t>SUNRAY17AS6MTJACEV</t>
  </si>
  <si>
    <t>SUNRAY 17 ASIENTOS 6MT 2.7 CTI EV</t>
  </si>
  <si>
    <t>SUNRAY18AS6MTJACEV</t>
  </si>
  <si>
    <t>SUNRAY 18 ASIENTOS 6MT 2.7 CTI 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</si>
</sst>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[$$-409]* #,##0_ ;_-[$$-409]* \-#,##0\ ;_-[$$-409]* &quot;-&quot;??_ ;_-@_ "/>
    <numFmt numFmtId="165" formatCode="0.0%"/>
    <numFmt numFmtId="166" formatCode="[$$-409]#,##0"/>
  </numFmts>
  <fonts count="2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4"/>
      <name val="Calibri"/>
      <family val="2"/>
      <scheme val="minor"/>
    </font>
    <font>
      <sz val="10"/>
      <name val="Arial"/>
      <family val="2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sz val="16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rgb="FFFF0000"/>
      <name val="Calibri"/>
      <family val="2"/>
      <scheme val="minor"/>
    </font>
    <font>
      <b/>
      <sz val="16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Arial"/>
      <family val="2"/>
    </font>
    <font>
      <b/>
      <sz val="20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theme="4"/>
      </patternFill>
    </fill>
    <fill>
      <patternFill patternType="solid">
        <fgColor theme="4" tint="0.79998168889431442"/>
        <bgColor theme="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theme="4"/>
      </patternFill>
    </fill>
    <fill>
      <patternFill patternType="solid">
        <fgColor theme="7" tint="0.39997558519241921"/>
        <bgColor theme="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59999389629810485"/>
        <bgColor theme="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 tint="0.249977111117893"/>
        <bgColor indexed="64"/>
      </patternFill>
    </fill>
  </fills>
  <borders count="5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6" fillId="0" borderId="0" applyFont="0" applyFill="0" applyBorder="0" applyAlignment="0" applyProtection="0"/>
    <xf numFmtId="0" fontId="9" fillId="0" borderId="0"/>
  </cellStyleXfs>
  <cellXfs count="589">
    <xf numFmtId="0" fontId="0" fillId="0" borderId="0" xfId="0"/>
    <xf numFmtId="0" fontId="0" fillId="0" borderId="0" xfId="0" applyAlignment="1">
      <alignment horizontal="center"/>
    </xf>
    <xf numFmtId="0" fontId="5" fillId="0" borderId="0" xfId="0" applyFont="1"/>
    <xf numFmtId="0" fontId="2" fillId="0" borderId="0" xfId="0" applyFont="1"/>
    <xf numFmtId="0" fontId="1" fillId="2" borderId="3" xfId="0" applyFont="1" applyFill="1" applyBorder="1" applyAlignment="1">
      <alignment vertical="center" wrapText="1"/>
    </xf>
    <xf numFmtId="0" fontId="3" fillId="0" borderId="0" xfId="0" applyFont="1"/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7" fillId="0" borderId="13" xfId="0" applyFont="1" applyBorder="1" applyAlignment="1">
      <alignment vertical="center"/>
    </xf>
    <xf numFmtId="0" fontId="7" fillId="0" borderId="11" xfId="0" applyFont="1" applyBorder="1" applyAlignment="1">
      <alignment vertical="center"/>
    </xf>
    <xf numFmtId="0" fontId="7" fillId="0" borderId="9" xfId="0" applyFont="1" applyBorder="1" applyAlignment="1">
      <alignment vertical="center"/>
    </xf>
    <xf numFmtId="0" fontId="1" fillId="2" borderId="17" xfId="0" applyFont="1" applyFill="1" applyBorder="1" applyAlignment="1">
      <alignment vertical="center" wrapText="1"/>
    </xf>
    <xf numFmtId="0" fontId="8" fillId="9" borderId="6" xfId="0" applyFont="1" applyFill="1" applyBorder="1" applyAlignment="1" applyProtection="1">
      <alignment vertical="top" wrapText="1"/>
      <protection locked="0"/>
    </xf>
    <xf numFmtId="0" fontId="8" fillId="7" borderId="6" xfId="0" applyFont="1" applyFill="1" applyBorder="1" applyAlignment="1">
      <alignment vertical="top" wrapText="1"/>
    </xf>
    <xf numFmtId="0" fontId="0" fillId="0" borderId="6" xfId="0" applyBorder="1"/>
    <xf numFmtId="0" fontId="7" fillId="0" borderId="0" xfId="0" applyFont="1" applyAlignment="1">
      <alignment vertical="center"/>
    </xf>
    <xf numFmtId="0" fontId="0" fillId="0" borderId="7" xfId="0" applyBorder="1"/>
    <xf numFmtId="0" fontId="0" fillId="0" borderId="7" xfId="0" applyBorder="1" applyAlignment="1">
      <alignment vertical="center"/>
    </xf>
    <xf numFmtId="0" fontId="0" fillId="0" borderId="2" xfId="0" applyBorder="1"/>
    <xf numFmtId="0" fontId="7" fillId="0" borderId="1" xfId="0" applyFont="1" applyBorder="1" applyAlignment="1">
      <alignment vertical="center"/>
    </xf>
    <xf numFmtId="0" fontId="0" fillId="0" borderId="18" xfId="0" applyBorder="1" applyAlignment="1">
      <alignment horizontal="center" vertical="center"/>
    </xf>
    <xf numFmtId="0" fontId="0" fillId="0" borderId="1" xfId="0" applyBorder="1"/>
    <xf numFmtId="0" fontId="0" fillId="0" borderId="0" xfId="0" applyAlignment="1">
      <alignment vertical="center"/>
    </xf>
    <xf numFmtId="0" fontId="7" fillId="0" borderId="2" xfId="0" applyFont="1" applyBorder="1" applyAlignment="1">
      <alignment vertical="center"/>
    </xf>
    <xf numFmtId="0" fontId="0" fillId="0" borderId="2" xfId="0" applyBorder="1" applyAlignment="1">
      <alignment vertical="center"/>
    </xf>
    <xf numFmtId="164" fontId="0" fillId="6" borderId="13" xfId="0" applyNumberFormat="1" applyFill="1" applyBorder="1" applyAlignment="1">
      <alignment vertical="center"/>
    </xf>
    <xf numFmtId="164" fontId="0" fillId="6" borderId="9" xfId="0" applyNumberFormat="1" applyFill="1" applyBorder="1" applyAlignment="1">
      <alignment vertical="center"/>
    </xf>
    <xf numFmtId="0" fontId="2" fillId="5" borderId="3" xfId="0" applyFont="1" applyFill="1" applyBorder="1" applyAlignment="1">
      <alignment horizontal="center" vertical="center" wrapText="1"/>
    </xf>
    <xf numFmtId="0" fontId="1" fillId="2" borderId="22" xfId="0" applyFont="1" applyFill="1" applyBorder="1" applyAlignment="1">
      <alignment vertical="center" wrapText="1"/>
    </xf>
    <xf numFmtId="0" fontId="2" fillId="5" borderId="17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0" fillId="3" borderId="18" xfId="0" applyFill="1" applyBorder="1" applyAlignment="1">
      <alignment vertical="center"/>
    </xf>
    <xf numFmtId="9" fontId="6" fillId="3" borderId="0" xfId="1" applyFont="1" applyFill="1" applyBorder="1" applyAlignment="1">
      <alignment vertical="center"/>
    </xf>
    <xf numFmtId="0" fontId="0" fillId="0" borderId="18" xfId="0" applyBorder="1" applyAlignment="1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14" xfId="0" applyNumberFormat="1" applyBorder="1" applyAlignment="1">
      <alignment horizontal="center" vertical="center"/>
    </xf>
    <xf numFmtId="9" fontId="6" fillId="0" borderId="0" xfId="1" applyFont="1" applyBorder="1"/>
    <xf numFmtId="0" fontId="0" fillId="3" borderId="20" xfId="0" applyFill="1" applyBorder="1" applyAlignment="1">
      <alignment vertical="center"/>
    </xf>
    <xf numFmtId="9" fontId="6" fillId="3" borderId="2" xfId="1" applyFont="1" applyFill="1" applyBorder="1" applyAlignment="1">
      <alignment vertical="center"/>
    </xf>
    <xf numFmtId="0" fontId="0" fillId="0" borderId="20" xfId="0" applyBorder="1" applyAlignment="1">
      <alignment vertical="center"/>
    </xf>
    <xf numFmtId="164" fontId="0" fillId="0" borderId="2" xfId="0" applyNumberFormat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0" fontId="7" fillId="3" borderId="21" xfId="0" applyFont="1" applyFill="1" applyBorder="1" applyAlignment="1">
      <alignment vertical="center"/>
    </xf>
    <xf numFmtId="9" fontId="7" fillId="3" borderId="1" xfId="1" applyFont="1" applyFill="1" applyBorder="1" applyAlignment="1">
      <alignment vertical="center"/>
    </xf>
    <xf numFmtId="0" fontId="7" fillId="0" borderId="21" xfId="0" applyFont="1" applyBorder="1" applyAlignment="1">
      <alignment vertical="center"/>
    </xf>
    <xf numFmtId="164" fontId="7" fillId="6" borderId="11" xfId="0" applyNumberFormat="1" applyFont="1" applyFill="1" applyBorder="1" applyAlignment="1">
      <alignment vertical="center"/>
    </xf>
    <xf numFmtId="164" fontId="7" fillId="0" borderId="1" xfId="0" applyNumberFormat="1" applyFont="1" applyBorder="1" applyAlignment="1">
      <alignment horizontal="center" vertical="center"/>
    </xf>
    <xf numFmtId="164" fontId="7" fillId="0" borderId="12" xfId="0" applyNumberFormat="1" applyFont="1" applyBorder="1" applyAlignment="1">
      <alignment horizontal="center" vertical="center"/>
    </xf>
    <xf numFmtId="0" fontId="0" fillId="0" borderId="13" xfId="0" applyBorder="1" applyAlignment="1">
      <alignment vertical="center"/>
    </xf>
    <xf numFmtId="0" fontId="0" fillId="0" borderId="18" xfId="0" applyBorder="1" applyAlignment="1">
      <alignment horizontal="left" vertical="center"/>
    </xf>
    <xf numFmtId="164" fontId="7" fillId="6" borderId="13" xfId="0" applyNumberFormat="1" applyFont="1" applyFill="1" applyBorder="1" applyAlignment="1">
      <alignment vertical="center"/>
    </xf>
    <xf numFmtId="164" fontId="7" fillId="0" borderId="14" xfId="0" applyNumberFormat="1" applyFont="1" applyBorder="1" applyAlignment="1">
      <alignment horizontal="center" vertical="center"/>
    </xf>
    <xf numFmtId="9" fontId="6" fillId="0" borderId="1" xfId="1" applyFont="1" applyBorder="1"/>
    <xf numFmtId="0" fontId="3" fillId="0" borderId="1" xfId="0" applyFont="1" applyBorder="1"/>
    <xf numFmtId="0" fontId="7" fillId="3" borderId="18" xfId="0" applyFont="1" applyFill="1" applyBorder="1" applyAlignment="1">
      <alignment vertical="center"/>
    </xf>
    <xf numFmtId="9" fontId="7" fillId="3" borderId="0" xfId="1" applyFont="1" applyFill="1" applyBorder="1" applyAlignment="1">
      <alignment vertical="center"/>
    </xf>
    <xf numFmtId="0" fontId="7" fillId="0" borderId="18" xfId="0" applyFont="1" applyBorder="1" applyAlignment="1">
      <alignment vertical="center"/>
    </xf>
    <xf numFmtId="164" fontId="7" fillId="0" borderId="0" xfId="0" applyNumberFormat="1" applyFont="1" applyAlignment="1">
      <alignment horizontal="center" vertical="center"/>
    </xf>
    <xf numFmtId="0" fontId="0" fillId="0" borderId="9" xfId="0" applyBorder="1" applyAlignment="1">
      <alignment vertical="center"/>
    </xf>
    <xf numFmtId="0" fontId="0" fillId="0" borderId="20" xfId="0" applyBorder="1" applyAlignment="1">
      <alignment horizontal="left" vertical="center"/>
    </xf>
    <xf numFmtId="9" fontId="6" fillId="0" borderId="2" xfId="1" applyFont="1" applyBorder="1"/>
    <xf numFmtId="0" fontId="0" fillId="0" borderId="23" xfId="0" applyBorder="1" applyAlignment="1">
      <alignment vertical="center"/>
    </xf>
    <xf numFmtId="0" fontId="0" fillId="0" borderId="24" xfId="0" applyBorder="1" applyAlignment="1">
      <alignment vertical="center"/>
    </xf>
    <xf numFmtId="0" fontId="0" fillId="3" borderId="25" xfId="0" applyFill="1" applyBorder="1" applyAlignment="1">
      <alignment vertical="center"/>
    </xf>
    <xf numFmtId="9" fontId="0" fillId="3" borderId="24" xfId="1" applyFont="1" applyFill="1" applyBorder="1" applyAlignment="1">
      <alignment vertical="center"/>
    </xf>
    <xf numFmtId="0" fontId="0" fillId="0" borderId="25" xfId="0" applyBorder="1" applyAlignment="1">
      <alignment vertical="center"/>
    </xf>
    <xf numFmtId="164" fontId="0" fillId="6" borderId="23" xfId="0" applyNumberFormat="1" applyFill="1" applyBorder="1" applyAlignment="1">
      <alignment vertical="center"/>
    </xf>
    <xf numFmtId="164" fontId="0" fillId="0" borderId="24" xfId="0" applyNumberFormat="1" applyBorder="1" applyAlignment="1">
      <alignment vertical="center"/>
    </xf>
    <xf numFmtId="164" fontId="0" fillId="0" borderId="26" xfId="0" applyNumberFormat="1" applyBorder="1" applyAlignment="1">
      <alignment vertical="center"/>
    </xf>
    <xf numFmtId="164" fontId="7" fillId="6" borderId="9" xfId="0" applyNumberFormat="1" applyFont="1" applyFill="1" applyBorder="1" applyAlignment="1">
      <alignment vertical="center"/>
    </xf>
    <xf numFmtId="164" fontId="7" fillId="0" borderId="2" xfId="0" applyNumberFormat="1" applyFont="1" applyBorder="1" applyAlignment="1">
      <alignment horizontal="center" vertical="center"/>
    </xf>
    <xf numFmtId="164" fontId="7" fillId="0" borderId="10" xfId="0" applyNumberFormat="1" applyFont="1" applyBorder="1" applyAlignment="1">
      <alignment horizontal="center" vertical="center"/>
    </xf>
    <xf numFmtId="0" fontId="0" fillId="0" borderId="11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3" borderId="21" xfId="0" applyFill="1" applyBorder="1" applyAlignment="1">
      <alignment vertical="center"/>
    </xf>
    <xf numFmtId="9" fontId="6" fillId="3" borderId="1" xfId="1" applyFont="1" applyFill="1" applyBorder="1" applyAlignment="1">
      <alignment vertical="center"/>
    </xf>
    <xf numFmtId="0" fontId="0" fillId="0" borderId="21" xfId="0" applyBorder="1" applyAlignment="1">
      <alignment horizontal="left" vertical="center"/>
    </xf>
    <xf numFmtId="164" fontId="0" fillId="6" borderId="11" xfId="0" applyNumberFormat="1" applyFill="1" applyBorder="1" applyAlignment="1">
      <alignment vertical="center"/>
    </xf>
    <xf numFmtId="164" fontId="0" fillId="0" borderId="1" xfId="0" applyNumberFormat="1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0" fontId="7" fillId="0" borderId="21" xfId="0" applyFont="1" applyBorder="1" applyAlignment="1">
      <alignment horizontal="left" vertical="center"/>
    </xf>
    <xf numFmtId="0" fontId="0" fillId="0" borderId="15" xfId="0" applyBorder="1" applyAlignment="1">
      <alignment vertical="center"/>
    </xf>
    <xf numFmtId="0" fontId="0" fillId="3" borderId="19" xfId="0" applyFill="1" applyBorder="1" applyAlignment="1">
      <alignment vertical="center"/>
    </xf>
    <xf numFmtId="9" fontId="6" fillId="3" borderId="7" xfId="1" applyFont="1" applyFill="1" applyBorder="1" applyAlignment="1">
      <alignment vertical="center"/>
    </xf>
    <xf numFmtId="0" fontId="0" fillId="0" borderId="19" xfId="0" applyBorder="1" applyAlignment="1">
      <alignment horizontal="left" vertical="center"/>
    </xf>
    <xf numFmtId="164" fontId="0" fillId="6" borderId="15" xfId="0" applyNumberFormat="1" applyFill="1" applyBorder="1" applyAlignment="1">
      <alignment vertical="center"/>
    </xf>
    <xf numFmtId="164" fontId="0" fillId="0" borderId="7" xfId="0" applyNumberFormat="1" applyBorder="1" applyAlignment="1">
      <alignment horizontal="center" vertical="center"/>
    </xf>
    <xf numFmtId="164" fontId="0" fillId="0" borderId="16" xfId="0" applyNumberFormat="1" applyBorder="1" applyAlignment="1">
      <alignment horizontal="center" vertical="center"/>
    </xf>
    <xf numFmtId="9" fontId="6" fillId="0" borderId="7" xfId="1" applyFont="1" applyBorder="1"/>
    <xf numFmtId="0" fontId="0" fillId="0" borderId="7" xfId="0" applyBorder="1" applyAlignment="1">
      <alignment horizontal="center"/>
    </xf>
    <xf numFmtId="0" fontId="0" fillId="0" borderId="19" xfId="0" applyBorder="1" applyAlignment="1">
      <alignment horizontal="center" vertical="center"/>
    </xf>
    <xf numFmtId="0" fontId="2" fillId="5" borderId="0" xfId="0" applyFont="1" applyFill="1" applyAlignment="1">
      <alignment horizontal="center" vertical="center" wrapText="1"/>
    </xf>
    <xf numFmtId="0" fontId="2" fillId="5" borderId="22" xfId="0" applyFont="1" applyFill="1" applyBorder="1" applyAlignment="1">
      <alignment horizontal="center" vertical="center" wrapText="1"/>
    </xf>
    <xf numFmtId="0" fontId="0" fillId="0" borderId="20" xfId="0" applyBorder="1" applyAlignment="1">
      <alignment horizontal="center" vertical="center"/>
    </xf>
    <xf numFmtId="0" fontId="7" fillId="0" borderId="21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1" fillId="2" borderId="28" xfId="0" applyFont="1" applyFill="1" applyBorder="1" applyAlignment="1">
      <alignment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vertical="center" wrapText="1"/>
    </xf>
    <xf numFmtId="0" fontId="1" fillId="2" borderId="29" xfId="0" applyFont="1" applyFill="1" applyBorder="1" applyAlignment="1">
      <alignment vertical="center" wrapText="1"/>
    </xf>
    <xf numFmtId="0" fontId="2" fillId="10" borderId="28" xfId="0" applyFont="1" applyFill="1" applyBorder="1" applyAlignment="1">
      <alignment horizontal="center" vertical="center" wrapText="1"/>
    </xf>
    <xf numFmtId="0" fontId="2" fillId="10" borderId="6" xfId="0" applyFont="1" applyFill="1" applyBorder="1" applyAlignment="1">
      <alignment horizontal="center" vertical="center" wrapText="1"/>
    </xf>
    <xf numFmtId="0" fontId="2" fillId="5" borderId="30" xfId="0" applyFont="1" applyFill="1" applyBorder="1" applyAlignment="1">
      <alignment horizontal="center" vertical="center" wrapText="1"/>
    </xf>
    <xf numFmtId="0" fontId="2" fillId="5" borderId="29" xfId="0" applyFont="1" applyFill="1" applyBorder="1" applyAlignment="1">
      <alignment horizontal="center" vertical="center" wrapText="1"/>
    </xf>
    <xf numFmtId="0" fontId="2" fillId="11" borderId="28" xfId="0" applyFont="1" applyFill="1" applyBorder="1" applyAlignment="1">
      <alignment horizontal="center" vertical="center" wrapText="1"/>
    </xf>
    <xf numFmtId="0" fontId="2" fillId="11" borderId="30" xfId="0" applyFont="1" applyFill="1" applyBorder="1" applyAlignment="1">
      <alignment horizontal="center" vertical="center" wrapText="1"/>
    </xf>
    <xf numFmtId="0" fontId="2" fillId="11" borderId="31" xfId="0" applyFont="1" applyFill="1" applyBorder="1" applyAlignment="1">
      <alignment horizontal="center" vertical="center" wrapText="1"/>
    </xf>
    <xf numFmtId="0" fontId="8" fillId="9" borderId="5" xfId="0" applyFont="1" applyFill="1" applyBorder="1" applyAlignment="1" applyProtection="1">
      <alignment vertical="top" wrapText="1"/>
      <protection locked="0"/>
    </xf>
    <xf numFmtId="0" fontId="8" fillId="8" borderId="8" xfId="0" applyFont="1" applyFill="1" applyBorder="1" applyAlignment="1" applyProtection="1">
      <alignment horizontal="center" vertical="top" wrapText="1"/>
      <protection locked="0"/>
    </xf>
    <xf numFmtId="0" fontId="0" fillId="0" borderId="32" xfId="0" applyBorder="1" applyAlignment="1">
      <alignment horizontal="center" vertical="justify"/>
    </xf>
    <xf numFmtId="0" fontId="0" fillId="0" borderId="27" xfId="0" applyBorder="1" applyAlignment="1">
      <alignment vertical="justify"/>
    </xf>
    <xf numFmtId="0" fontId="7" fillId="0" borderId="5" xfId="0" applyFont="1" applyBorder="1" applyAlignment="1">
      <alignment vertical="center"/>
    </xf>
    <xf numFmtId="0" fontId="7" fillId="0" borderId="30" xfId="0" applyFont="1" applyBorder="1" applyAlignment="1">
      <alignment horizontal="center" vertical="center"/>
    </xf>
    <xf numFmtId="0" fontId="7" fillId="0" borderId="29" xfId="0" applyFont="1" applyBorder="1" applyAlignment="1">
      <alignment vertical="center"/>
    </xf>
    <xf numFmtId="165" fontId="7" fillId="0" borderId="30" xfId="1" applyNumberFormat="1" applyFont="1" applyFill="1" applyBorder="1" applyAlignment="1">
      <alignment horizontal="center" vertical="center"/>
    </xf>
    <xf numFmtId="0" fontId="7" fillId="0" borderId="6" xfId="0" applyFont="1" applyBorder="1" applyAlignment="1">
      <alignment vertical="center"/>
    </xf>
    <xf numFmtId="164" fontId="0" fillId="12" borderId="28" xfId="0" applyNumberFormat="1" applyFill="1" applyBorder="1" applyAlignment="1">
      <alignment vertical="center"/>
    </xf>
    <xf numFmtId="164" fontId="11" fillId="12" borderId="6" xfId="0" applyNumberFormat="1" applyFont="1" applyFill="1" applyBorder="1" applyAlignment="1">
      <alignment vertical="center"/>
    </xf>
    <xf numFmtId="164" fontId="0" fillId="12" borderId="5" xfId="0" applyNumberFormat="1" applyFill="1" applyBorder="1" applyAlignment="1">
      <alignment vertical="center"/>
    </xf>
    <xf numFmtId="164" fontId="0" fillId="13" borderId="28" xfId="0" applyNumberFormat="1" applyFill="1" applyBorder="1" applyAlignment="1">
      <alignment vertical="center"/>
    </xf>
    <xf numFmtId="164" fontId="0" fillId="13" borderId="6" xfId="0" applyNumberFormat="1" applyFill="1" applyBorder="1" applyAlignment="1">
      <alignment vertical="center"/>
    </xf>
    <xf numFmtId="164" fontId="0" fillId="13" borderId="31" xfId="0" applyNumberFormat="1" applyFill="1" applyBorder="1" applyAlignment="1">
      <alignment vertical="center"/>
    </xf>
    <xf numFmtId="164" fontId="0" fillId="12" borderId="33" xfId="0" applyNumberFormat="1" applyFill="1" applyBorder="1" applyAlignment="1">
      <alignment vertical="center"/>
    </xf>
    <xf numFmtId="164" fontId="0" fillId="12" borderId="6" xfId="0" applyNumberFormat="1" applyFill="1" applyBorder="1" applyAlignment="1">
      <alignment vertical="center"/>
    </xf>
    <xf numFmtId="164" fontId="0" fillId="12" borderId="31" xfId="0" applyNumberFormat="1" applyFill="1" applyBorder="1" applyAlignment="1">
      <alignment vertical="center"/>
    </xf>
    <xf numFmtId="9" fontId="0" fillId="0" borderId="5" xfId="0" applyNumberFormat="1" applyBorder="1" applyProtection="1">
      <protection locked="0"/>
    </xf>
    <xf numFmtId="9" fontId="0" fillId="0" borderId="6" xfId="0" applyNumberFormat="1" applyBorder="1" applyProtection="1">
      <protection locked="0"/>
    </xf>
    <xf numFmtId="0" fontId="0" fillId="0" borderId="34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27" xfId="0" applyBorder="1"/>
    <xf numFmtId="0" fontId="7" fillId="0" borderId="35" xfId="0" applyFont="1" applyBorder="1" applyAlignment="1">
      <alignment horizontal="center" vertical="center"/>
    </xf>
    <xf numFmtId="0" fontId="7" fillId="0" borderId="36" xfId="0" applyFont="1" applyBorder="1" applyAlignment="1">
      <alignment vertical="center"/>
    </xf>
    <xf numFmtId="165" fontId="7" fillId="0" borderId="35" xfId="1" applyNumberFormat="1" applyFont="1" applyFill="1" applyBorder="1" applyAlignment="1">
      <alignment horizontal="center" vertical="center"/>
    </xf>
    <xf numFmtId="164" fontId="0" fillId="12" borderId="37" xfId="0" applyNumberFormat="1" applyFill="1" applyBorder="1" applyAlignment="1">
      <alignment vertical="center"/>
    </xf>
    <xf numFmtId="164" fontId="11" fillId="12" borderId="0" xfId="0" applyNumberFormat="1" applyFont="1" applyFill="1" applyAlignment="1">
      <alignment vertical="center"/>
    </xf>
    <xf numFmtId="164" fontId="0" fillId="12" borderId="13" xfId="0" applyNumberFormat="1" applyFill="1" applyBorder="1" applyAlignment="1">
      <alignment vertical="center"/>
    </xf>
    <xf numFmtId="164" fontId="0" fillId="13" borderId="37" xfId="0" applyNumberFormat="1" applyFill="1" applyBorder="1" applyAlignment="1">
      <alignment vertical="center"/>
    </xf>
    <xf numFmtId="164" fontId="0" fillId="13" borderId="0" xfId="0" applyNumberFormat="1" applyFill="1" applyAlignment="1">
      <alignment vertical="center"/>
    </xf>
    <xf numFmtId="164" fontId="0" fillId="13" borderId="38" xfId="0" applyNumberFormat="1" applyFill="1" applyBorder="1" applyAlignment="1">
      <alignment vertical="center"/>
    </xf>
    <xf numFmtId="164" fontId="0" fillId="12" borderId="39" xfId="0" applyNumberFormat="1" applyFill="1" applyBorder="1" applyAlignment="1">
      <alignment vertical="center"/>
    </xf>
    <xf numFmtId="164" fontId="0" fillId="12" borderId="0" xfId="0" applyNumberFormat="1" applyFill="1" applyAlignment="1">
      <alignment vertical="center"/>
    </xf>
    <xf numFmtId="164" fontId="0" fillId="12" borderId="38" xfId="0" applyNumberFormat="1" applyFill="1" applyBorder="1" applyAlignment="1">
      <alignment vertical="center"/>
    </xf>
    <xf numFmtId="9" fontId="0" fillId="0" borderId="13" xfId="0" applyNumberFormat="1" applyBorder="1" applyProtection="1">
      <protection locked="0"/>
    </xf>
    <xf numFmtId="9" fontId="0" fillId="0" borderId="0" xfId="0" applyNumberFormat="1" applyProtection="1">
      <protection locked="0"/>
    </xf>
    <xf numFmtId="0" fontId="0" fillId="0" borderId="18" xfId="0" applyBorder="1" applyAlignment="1">
      <alignment horizontal="center"/>
    </xf>
    <xf numFmtId="0" fontId="7" fillId="0" borderId="15" xfId="0" applyFont="1" applyBorder="1" applyAlignment="1">
      <alignment vertical="center"/>
    </xf>
    <xf numFmtId="0" fontId="7" fillId="0" borderId="40" xfId="0" applyFont="1" applyBorder="1" applyAlignment="1">
      <alignment horizontal="center" vertical="center"/>
    </xf>
    <xf numFmtId="0" fontId="7" fillId="0" borderId="41" xfId="0" applyFont="1" applyBorder="1" applyAlignment="1">
      <alignment vertical="center"/>
    </xf>
    <xf numFmtId="165" fontId="7" fillId="0" borderId="40" xfId="1" applyNumberFormat="1" applyFont="1" applyFill="1" applyBorder="1" applyAlignment="1">
      <alignment horizontal="center" vertical="center"/>
    </xf>
    <xf numFmtId="0" fontId="7" fillId="0" borderId="7" xfId="0" applyFont="1" applyBorder="1" applyAlignment="1">
      <alignment vertical="center"/>
    </xf>
    <xf numFmtId="164" fontId="0" fillId="12" borderId="42" xfId="0" applyNumberFormat="1" applyFill="1" applyBorder="1" applyAlignment="1">
      <alignment vertical="center"/>
    </xf>
    <xf numFmtId="164" fontId="11" fillId="12" borderId="7" xfId="0" applyNumberFormat="1" applyFont="1" applyFill="1" applyBorder="1" applyAlignment="1">
      <alignment vertical="center"/>
    </xf>
    <xf numFmtId="164" fontId="0" fillId="12" borderId="15" xfId="0" applyNumberFormat="1" applyFill="1" applyBorder="1" applyAlignment="1">
      <alignment vertical="center"/>
    </xf>
    <xf numFmtId="164" fontId="0" fillId="13" borderId="42" xfId="0" applyNumberFormat="1" applyFill="1" applyBorder="1" applyAlignment="1">
      <alignment vertical="center"/>
    </xf>
    <xf numFmtId="164" fontId="0" fillId="13" borderId="7" xfId="0" applyNumberFormat="1" applyFill="1" applyBorder="1" applyAlignment="1">
      <alignment vertical="center"/>
    </xf>
    <xf numFmtId="164" fontId="0" fillId="13" borderId="43" xfId="0" applyNumberFormat="1" applyFill="1" applyBorder="1" applyAlignment="1">
      <alignment vertical="center"/>
    </xf>
    <xf numFmtId="164" fontId="0" fillId="12" borderId="44" xfId="0" applyNumberFormat="1" applyFill="1" applyBorder="1" applyAlignment="1">
      <alignment vertical="center"/>
    </xf>
    <xf numFmtId="164" fontId="0" fillId="12" borderId="7" xfId="0" applyNumberFormat="1" applyFill="1" applyBorder="1" applyAlignment="1">
      <alignment vertical="center"/>
    </xf>
    <xf numFmtId="164" fontId="0" fillId="12" borderId="43" xfId="0" applyNumberFormat="1" applyFill="1" applyBorder="1" applyAlignment="1">
      <alignment vertical="center"/>
    </xf>
    <xf numFmtId="9" fontId="0" fillId="0" borderId="15" xfId="0" applyNumberFormat="1" applyBorder="1" applyProtection="1">
      <protection locked="0"/>
    </xf>
    <xf numFmtId="9" fontId="0" fillId="0" borderId="7" xfId="0" applyNumberFormat="1" applyBorder="1" applyProtection="1">
      <protection locked="0"/>
    </xf>
    <xf numFmtId="0" fontId="0" fillId="0" borderId="19" xfId="0" applyBorder="1" applyAlignment="1">
      <alignment horizontal="center"/>
    </xf>
    <xf numFmtId="0" fontId="0" fillId="0" borderId="0" xfId="0" applyProtection="1">
      <protection locked="0"/>
    </xf>
    <xf numFmtId="0" fontId="0" fillId="0" borderId="44" xfId="0" applyBorder="1" applyProtection="1">
      <protection locked="0"/>
    </xf>
    <xf numFmtId="0" fontId="0" fillId="0" borderId="6" xfId="0" applyBorder="1" applyProtection="1">
      <protection locked="0"/>
    </xf>
    <xf numFmtId="164" fontId="0" fillId="14" borderId="6" xfId="0" applyNumberFormat="1" applyFill="1" applyBorder="1" applyAlignment="1">
      <alignment vertical="center"/>
    </xf>
    <xf numFmtId="164" fontId="0" fillId="14" borderId="31" xfId="0" applyNumberFormat="1" applyFill="1" applyBorder="1" applyAlignment="1">
      <alignment vertical="center"/>
    </xf>
    <xf numFmtId="164" fontId="0" fillId="14" borderId="0" xfId="0" applyNumberFormat="1" applyFill="1" applyAlignment="1">
      <alignment vertical="center"/>
    </xf>
    <xf numFmtId="164" fontId="0" fillId="14" borderId="38" xfId="0" applyNumberFormat="1" applyFill="1" applyBorder="1" applyAlignment="1">
      <alignment vertical="center"/>
    </xf>
    <xf numFmtId="0" fontId="0" fillId="0" borderId="7" xfId="0" applyBorder="1" applyProtection="1">
      <protection locked="0"/>
    </xf>
    <xf numFmtId="164" fontId="0" fillId="14" borderId="43" xfId="0" applyNumberFormat="1" applyFill="1" applyBorder="1" applyAlignment="1">
      <alignment vertical="center"/>
    </xf>
    <xf numFmtId="0" fontId="7" fillId="0" borderId="34" xfId="0" applyFont="1" applyBorder="1" applyAlignment="1">
      <alignment horizontal="center"/>
    </xf>
    <xf numFmtId="0" fontId="7" fillId="0" borderId="18" xfId="0" applyFont="1" applyBorder="1" applyAlignment="1">
      <alignment horizontal="center"/>
    </xf>
    <xf numFmtId="164" fontId="0" fillId="14" borderId="7" xfId="0" applyNumberFormat="1" applyFill="1" applyBorder="1" applyAlignment="1">
      <alignment vertical="center"/>
    </xf>
    <xf numFmtId="0" fontId="7" fillId="0" borderId="19" xfId="0" applyFont="1" applyBorder="1" applyAlignment="1">
      <alignment horizontal="center"/>
    </xf>
    <xf numFmtId="164" fontId="0" fillId="13" borderId="33" xfId="0" applyNumberFormat="1" applyFill="1" applyBorder="1" applyAlignment="1">
      <alignment vertical="center"/>
    </xf>
    <xf numFmtId="164" fontId="0" fillId="13" borderId="39" xfId="0" applyNumberFormat="1" applyFill="1" applyBorder="1" applyAlignment="1">
      <alignment vertical="center"/>
    </xf>
    <xf numFmtId="164" fontId="0" fillId="13" borderId="13" xfId="0" applyNumberFormat="1" applyFill="1" applyBorder="1" applyAlignment="1">
      <alignment vertical="center"/>
    </xf>
    <xf numFmtId="9" fontId="7" fillId="0" borderId="30" xfId="1" applyFont="1" applyFill="1" applyBorder="1" applyAlignment="1">
      <alignment horizontal="center" vertical="center"/>
    </xf>
    <xf numFmtId="164" fontId="11" fillId="12" borderId="30" xfId="0" applyNumberFormat="1" applyFont="1" applyFill="1" applyBorder="1" applyAlignment="1">
      <alignment vertical="center"/>
    </xf>
    <xf numFmtId="164" fontId="0" fillId="12" borderId="8" xfId="0" applyNumberFormat="1" applyFill="1" applyBorder="1" applyAlignment="1">
      <alignment vertical="center"/>
    </xf>
    <xf numFmtId="164" fontId="0" fillId="13" borderId="5" xfId="0" applyNumberFormat="1" applyFill="1" applyBorder="1" applyAlignment="1">
      <alignment vertical="center"/>
    </xf>
    <xf numFmtId="164" fontId="0" fillId="13" borderId="30" xfId="0" applyNumberFormat="1" applyFill="1" applyBorder="1" applyAlignment="1">
      <alignment vertical="center"/>
    </xf>
    <xf numFmtId="164" fontId="0" fillId="13" borderId="8" xfId="0" applyNumberFormat="1" applyFill="1" applyBorder="1" applyAlignment="1">
      <alignment vertical="center"/>
    </xf>
    <xf numFmtId="164" fontId="0" fillId="15" borderId="30" xfId="0" applyNumberFormat="1" applyFill="1" applyBorder="1" applyAlignment="1">
      <alignment vertical="center"/>
    </xf>
    <xf numFmtId="164" fontId="0" fillId="15" borderId="8" xfId="0" applyNumberFormat="1" applyFill="1" applyBorder="1" applyAlignment="1">
      <alignment vertical="center"/>
    </xf>
    <xf numFmtId="9" fontId="7" fillId="0" borderId="35" xfId="1" applyFont="1" applyFill="1" applyBorder="1" applyAlignment="1">
      <alignment horizontal="center" vertical="center"/>
    </xf>
    <xf numFmtId="164" fontId="11" fillId="12" borderId="35" xfId="0" applyNumberFormat="1" applyFont="1" applyFill="1" applyBorder="1" applyAlignment="1">
      <alignment vertical="center"/>
    </xf>
    <xf numFmtId="164" fontId="0" fillId="12" borderId="14" xfId="0" applyNumberFormat="1" applyFill="1" applyBorder="1" applyAlignment="1">
      <alignment vertical="center"/>
    </xf>
    <xf numFmtId="164" fontId="0" fillId="13" borderId="35" xfId="0" applyNumberFormat="1" applyFill="1" applyBorder="1" applyAlignment="1">
      <alignment vertical="center"/>
    </xf>
    <xf numFmtId="164" fontId="0" fillId="13" borderId="14" xfId="0" applyNumberFormat="1" applyFill="1" applyBorder="1" applyAlignment="1">
      <alignment vertical="center"/>
    </xf>
    <xf numFmtId="164" fontId="0" fillId="15" borderId="13" xfId="0" applyNumberFormat="1" applyFill="1" applyBorder="1" applyAlignment="1">
      <alignment vertical="center"/>
    </xf>
    <xf numFmtId="164" fontId="0" fillId="15" borderId="35" xfId="0" applyNumberFormat="1" applyFill="1" applyBorder="1" applyAlignment="1">
      <alignment vertical="center"/>
    </xf>
    <xf numFmtId="164" fontId="0" fillId="15" borderId="14" xfId="0" applyNumberFormat="1" applyFill="1" applyBorder="1" applyAlignment="1">
      <alignment vertical="center"/>
    </xf>
    <xf numFmtId="9" fontId="7" fillId="0" borderId="40" xfId="1" applyFont="1" applyFill="1" applyBorder="1" applyAlignment="1">
      <alignment horizontal="center" vertical="center"/>
    </xf>
    <xf numFmtId="164" fontId="11" fillId="12" borderId="40" xfId="0" applyNumberFormat="1" applyFont="1" applyFill="1" applyBorder="1" applyAlignment="1">
      <alignment vertical="center"/>
    </xf>
    <xf numFmtId="164" fontId="0" fillId="12" borderId="16" xfId="0" applyNumberFormat="1" applyFill="1" applyBorder="1" applyAlignment="1">
      <alignment vertical="center"/>
    </xf>
    <xf numFmtId="164" fontId="0" fillId="13" borderId="15" xfId="0" applyNumberFormat="1" applyFill="1" applyBorder="1" applyAlignment="1">
      <alignment vertical="center"/>
    </xf>
    <xf numFmtId="164" fontId="0" fillId="13" borderId="40" xfId="0" applyNumberFormat="1" applyFill="1" applyBorder="1" applyAlignment="1">
      <alignment vertical="center"/>
    </xf>
    <xf numFmtId="164" fontId="0" fillId="13" borderId="16" xfId="0" applyNumberFormat="1" applyFill="1" applyBorder="1" applyAlignment="1">
      <alignment vertical="center"/>
    </xf>
    <xf numFmtId="164" fontId="0" fillId="15" borderId="15" xfId="0" applyNumberFormat="1" applyFill="1" applyBorder="1" applyAlignment="1">
      <alignment vertical="center"/>
    </xf>
    <xf numFmtId="164" fontId="0" fillId="15" borderId="40" xfId="0" applyNumberFormat="1" applyFill="1" applyBorder="1" applyAlignment="1">
      <alignment vertical="center"/>
    </xf>
    <xf numFmtId="164" fontId="0" fillId="15" borderId="16" xfId="0" applyNumberFormat="1" applyFill="1" applyBorder="1" applyAlignment="1">
      <alignment vertical="center"/>
    </xf>
    <xf numFmtId="164" fontId="0" fillId="15" borderId="0" xfId="0" applyNumberFormat="1" applyFill="1" applyAlignment="1">
      <alignment vertical="center"/>
    </xf>
    <xf numFmtId="164" fontId="0" fillId="15" borderId="38" xfId="0" applyNumberFormat="1" applyFill="1" applyBorder="1" applyAlignment="1">
      <alignment vertical="center"/>
    </xf>
    <xf numFmtId="164" fontId="0" fillId="13" borderId="44" xfId="0" applyNumberFormat="1" applyFill="1" applyBorder="1" applyAlignment="1">
      <alignment vertical="center"/>
    </xf>
    <xf numFmtId="164" fontId="11" fillId="12" borderId="28" xfId="0" applyNumberFormat="1" applyFont="1" applyFill="1" applyBorder="1" applyAlignment="1">
      <alignment vertical="center"/>
    </xf>
    <xf numFmtId="164" fontId="11" fillId="12" borderId="5" xfId="0" applyNumberFormat="1" applyFont="1" applyFill="1" applyBorder="1" applyAlignment="1">
      <alignment vertical="center"/>
    </xf>
    <xf numFmtId="164" fontId="0" fillId="15" borderId="6" xfId="0" applyNumberFormat="1" applyFill="1" applyBorder="1" applyAlignment="1">
      <alignment vertical="center"/>
    </xf>
    <xf numFmtId="164" fontId="0" fillId="15" borderId="31" xfId="0" applyNumberFormat="1" applyFill="1" applyBorder="1" applyAlignment="1">
      <alignment vertical="center"/>
    </xf>
    <xf numFmtId="0" fontId="0" fillId="0" borderId="6" xfId="0" applyBorder="1" applyAlignment="1">
      <alignment vertical="center"/>
    </xf>
    <xf numFmtId="164" fontId="11" fillId="12" borderId="42" xfId="0" applyNumberFormat="1" applyFont="1" applyFill="1" applyBorder="1" applyAlignment="1">
      <alignment vertical="center"/>
    </xf>
    <xf numFmtId="164" fontId="11" fillId="12" borderId="15" xfId="0" applyNumberFormat="1" applyFont="1" applyFill="1" applyBorder="1" applyAlignment="1">
      <alignment vertical="center"/>
    </xf>
    <xf numFmtId="164" fontId="11" fillId="6" borderId="37" xfId="0" applyNumberFormat="1" applyFont="1" applyFill="1" applyBorder="1" applyAlignment="1">
      <alignment vertical="center"/>
    </xf>
    <xf numFmtId="164" fontId="11" fillId="6" borderId="0" xfId="0" applyNumberFormat="1" applyFont="1" applyFill="1" applyAlignment="1">
      <alignment vertical="center"/>
    </xf>
    <xf numFmtId="164" fontId="11" fillId="0" borderId="14" xfId="0" applyNumberFormat="1" applyFont="1" applyBorder="1" applyAlignment="1">
      <alignment horizontal="center" vertical="center"/>
    </xf>
    <xf numFmtId="164" fontId="11" fillId="6" borderId="42" xfId="0" applyNumberFormat="1" applyFont="1" applyFill="1" applyBorder="1" applyAlignment="1">
      <alignment vertical="center"/>
    </xf>
    <xf numFmtId="164" fontId="11" fillId="6" borderId="7" xfId="0" applyNumberFormat="1" applyFont="1" applyFill="1" applyBorder="1" applyAlignment="1">
      <alignment vertical="center"/>
    </xf>
    <xf numFmtId="164" fontId="11" fillId="0" borderId="16" xfId="0" applyNumberFormat="1" applyFont="1" applyBorder="1" applyAlignment="1">
      <alignment horizontal="center" vertical="center"/>
    </xf>
    <xf numFmtId="0" fontId="2" fillId="17" borderId="13" xfId="0" applyFont="1" applyFill="1" applyBorder="1" applyAlignment="1">
      <alignment horizontal="center" vertical="center" wrapText="1"/>
    </xf>
    <xf numFmtId="0" fontId="2" fillId="17" borderId="14" xfId="0" applyFont="1" applyFill="1" applyBorder="1" applyAlignment="1">
      <alignment horizontal="center" vertical="center" wrapText="1"/>
    </xf>
    <xf numFmtId="0" fontId="7" fillId="0" borderId="35" xfId="0" applyFont="1" applyBorder="1" applyAlignment="1">
      <alignment vertical="center"/>
    </xf>
    <xf numFmtId="165" fontId="7" fillId="0" borderId="35" xfId="1" applyNumberFormat="1" applyFont="1" applyFill="1" applyBorder="1" applyAlignment="1">
      <alignment vertical="center"/>
    </xf>
    <xf numFmtId="164" fontId="0" fillId="6" borderId="37" xfId="0" applyNumberFormat="1" applyFill="1" applyBorder="1" applyAlignment="1">
      <alignment vertical="center"/>
    </xf>
    <xf numFmtId="164" fontId="0" fillId="6" borderId="35" xfId="0" applyNumberFormat="1" applyFill="1" applyBorder="1" applyAlignment="1">
      <alignment vertical="center"/>
    </xf>
    <xf numFmtId="0" fontId="0" fillId="0" borderId="14" xfId="0" applyBorder="1" applyAlignment="1">
      <alignment horizontal="center"/>
    </xf>
    <xf numFmtId="164" fontId="0" fillId="6" borderId="14" xfId="0" applyNumberFormat="1" applyFill="1" applyBorder="1" applyAlignment="1">
      <alignment vertical="center"/>
    </xf>
    <xf numFmtId="0" fontId="0" fillId="16" borderId="5" xfId="0" applyFill="1" applyBorder="1" applyAlignment="1">
      <alignment horizontal="center" vertical="center"/>
    </xf>
    <xf numFmtId="0" fontId="0" fillId="16" borderId="8" xfId="0" applyFill="1" applyBorder="1" applyAlignment="1">
      <alignment horizontal="center" vertical="center"/>
    </xf>
    <xf numFmtId="164" fontId="7" fillId="0" borderId="14" xfId="0" applyNumberFormat="1" applyFont="1" applyBorder="1" applyAlignment="1">
      <alignment vertical="center"/>
    </xf>
    <xf numFmtId="0" fontId="0" fillId="16" borderId="13" xfId="0" applyFill="1" applyBorder="1" applyAlignment="1">
      <alignment horizontal="center" vertical="center"/>
    </xf>
    <xf numFmtId="0" fontId="0" fillId="16" borderId="14" xfId="0" applyFill="1" applyBorder="1" applyAlignment="1">
      <alignment horizontal="center" vertical="center"/>
    </xf>
    <xf numFmtId="0" fontId="7" fillId="16" borderId="13" xfId="0" applyFont="1" applyFill="1" applyBorder="1" applyAlignment="1">
      <alignment horizontal="center" vertical="center"/>
    </xf>
    <xf numFmtId="0" fontId="7" fillId="16" borderId="14" xfId="0" applyFont="1" applyFill="1" applyBorder="1" applyAlignment="1">
      <alignment horizontal="center" vertical="center"/>
    </xf>
    <xf numFmtId="0" fontId="7" fillId="0" borderId="40" xfId="0" applyFont="1" applyBorder="1" applyAlignment="1">
      <alignment vertical="center"/>
    </xf>
    <xf numFmtId="165" fontId="7" fillId="0" borderId="40" xfId="1" applyNumberFormat="1" applyFont="1" applyFill="1" applyBorder="1" applyAlignment="1">
      <alignment vertical="center"/>
    </xf>
    <xf numFmtId="164" fontId="0" fillId="6" borderId="42" xfId="0" applyNumberFormat="1" applyFill="1" applyBorder="1" applyAlignment="1">
      <alignment vertical="center"/>
    </xf>
    <xf numFmtId="164" fontId="0" fillId="6" borderId="40" xfId="0" applyNumberFormat="1" applyFill="1" applyBorder="1" applyAlignment="1">
      <alignment vertical="center"/>
    </xf>
    <xf numFmtId="0" fontId="0" fillId="0" borderId="16" xfId="0" applyBorder="1" applyAlignment="1">
      <alignment horizontal="center"/>
    </xf>
    <xf numFmtId="164" fontId="0" fillId="6" borderId="16" xfId="0" applyNumberFormat="1" applyFill="1" applyBorder="1" applyAlignment="1">
      <alignment vertical="center"/>
    </xf>
    <xf numFmtId="0" fontId="0" fillId="16" borderId="15" xfId="0" applyFill="1" applyBorder="1" applyAlignment="1">
      <alignment horizontal="center" vertical="center"/>
    </xf>
    <xf numFmtId="0" fontId="7" fillId="16" borderId="16" xfId="0" applyFont="1" applyFill="1" applyBorder="1" applyAlignment="1">
      <alignment horizontal="center" vertical="center"/>
    </xf>
    <xf numFmtId="0" fontId="2" fillId="5" borderId="28" xfId="0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 vertical="center" wrapText="1"/>
    </xf>
    <xf numFmtId="0" fontId="2" fillId="4" borderId="31" xfId="0" applyFont="1" applyFill="1" applyBorder="1" applyAlignment="1">
      <alignment horizontal="center" vertical="center" wrapText="1"/>
    </xf>
    <xf numFmtId="0" fontId="7" fillId="0" borderId="45" xfId="0" applyFont="1" applyBorder="1" applyAlignment="1">
      <alignment vertical="center"/>
    </xf>
    <xf numFmtId="165" fontId="7" fillId="0" borderId="45" xfId="1" applyNumberFormat="1" applyFont="1" applyFill="1" applyBorder="1" applyAlignment="1">
      <alignment vertical="center"/>
    </xf>
    <xf numFmtId="164" fontId="0" fillId="6" borderId="1" xfId="0" applyNumberFormat="1" applyFill="1" applyBorder="1" applyAlignment="1">
      <alignment vertical="center"/>
    </xf>
    <xf numFmtId="164" fontId="11" fillId="6" borderId="46" xfId="0" applyNumberFormat="1" applyFont="1" applyFill="1" applyBorder="1" applyAlignment="1">
      <alignment vertical="center"/>
    </xf>
    <xf numFmtId="164" fontId="0" fillId="6" borderId="45" xfId="0" applyNumberFormat="1" applyFill="1" applyBorder="1" applyAlignment="1">
      <alignment vertical="center"/>
    </xf>
    <xf numFmtId="0" fontId="0" fillId="0" borderId="12" xfId="0" applyBorder="1" applyAlignment="1">
      <alignment vertical="center"/>
    </xf>
    <xf numFmtId="164" fontId="0" fillId="6" borderId="0" xfId="0" applyNumberFormat="1" applyFill="1" applyAlignment="1">
      <alignment vertical="center"/>
    </xf>
    <xf numFmtId="164" fontId="11" fillId="6" borderId="36" xfId="0" applyNumberFormat="1" applyFont="1" applyFill="1" applyBorder="1" applyAlignment="1">
      <alignment vertical="center"/>
    </xf>
    <xf numFmtId="0" fontId="0" fillId="0" borderId="14" xfId="0" applyBorder="1" applyAlignment="1">
      <alignment vertical="center" wrapText="1"/>
    </xf>
    <xf numFmtId="0" fontId="0" fillId="0" borderId="14" xfId="0" applyBorder="1" applyAlignment="1">
      <alignment vertical="center"/>
    </xf>
    <xf numFmtId="0" fontId="7" fillId="18" borderId="1" xfId="0" applyFont="1" applyFill="1" applyBorder="1" applyAlignment="1">
      <alignment vertical="center"/>
    </xf>
    <xf numFmtId="9" fontId="0" fillId="0" borderId="1" xfId="0" applyNumberFormat="1" applyBorder="1" applyProtection="1">
      <protection locked="0"/>
    </xf>
    <xf numFmtId="0" fontId="0" fillId="0" borderId="21" xfId="0" applyBorder="1" applyAlignment="1">
      <alignment horizontal="center"/>
    </xf>
    <xf numFmtId="0" fontId="7" fillId="18" borderId="0" xfId="0" applyFont="1" applyFill="1" applyAlignment="1">
      <alignment vertical="center"/>
    </xf>
    <xf numFmtId="0" fontId="7" fillId="0" borderId="0" xfId="0" applyFont="1" applyAlignment="1">
      <alignment vertical="center" wrapText="1"/>
    </xf>
    <xf numFmtId="164" fontId="0" fillId="6" borderId="48" xfId="0" applyNumberFormat="1" applyFill="1" applyBorder="1" applyAlignment="1">
      <alignment vertical="center"/>
    </xf>
    <xf numFmtId="164" fontId="11" fillId="6" borderId="45" xfId="0" applyNumberFormat="1" applyFont="1" applyFill="1" applyBorder="1" applyAlignment="1">
      <alignment vertical="center"/>
    </xf>
    <xf numFmtId="0" fontId="0" fillId="0" borderId="47" xfId="0" applyBorder="1" applyAlignment="1">
      <alignment vertical="center"/>
    </xf>
    <xf numFmtId="164" fontId="11" fillId="6" borderId="35" xfId="0" applyNumberFormat="1" applyFont="1" applyFill="1" applyBorder="1" applyAlignment="1">
      <alignment vertical="center"/>
    </xf>
    <xf numFmtId="0" fontId="0" fillId="0" borderId="38" xfId="0" applyBorder="1" applyAlignment="1">
      <alignment vertical="center"/>
    </xf>
    <xf numFmtId="0" fontId="7" fillId="0" borderId="50" xfId="0" applyFont="1" applyBorder="1" applyAlignment="1">
      <alignment vertical="center"/>
    </xf>
    <xf numFmtId="0" fontId="7" fillId="0" borderId="51" xfId="0" applyFont="1" applyBorder="1" applyAlignment="1">
      <alignment vertical="center"/>
    </xf>
    <xf numFmtId="164" fontId="0" fillId="6" borderId="51" xfId="0" applyNumberFormat="1" applyFill="1" applyBorder="1" applyAlignment="1">
      <alignment vertical="center"/>
    </xf>
    <xf numFmtId="0" fontId="7" fillId="0" borderId="37" xfId="0" applyFont="1" applyBorder="1" applyAlignment="1">
      <alignment vertical="center"/>
    </xf>
    <xf numFmtId="0" fontId="7" fillId="0" borderId="39" xfId="0" applyFont="1" applyBorder="1" applyAlignment="1">
      <alignment vertical="center"/>
    </xf>
    <xf numFmtId="164" fontId="0" fillId="6" borderId="39" xfId="0" applyNumberFormat="1" applyFill="1" applyBorder="1" applyAlignment="1">
      <alignment vertical="center"/>
    </xf>
    <xf numFmtId="0" fontId="7" fillId="0" borderId="42" xfId="0" applyFont="1" applyBorder="1" applyAlignment="1">
      <alignment vertical="center"/>
    </xf>
    <xf numFmtId="0" fontId="0" fillId="0" borderId="44" xfId="0" applyBorder="1"/>
    <xf numFmtId="0" fontId="7" fillId="0" borderId="44" xfId="0" applyFont="1" applyBorder="1" applyAlignment="1">
      <alignment vertical="center"/>
    </xf>
    <xf numFmtId="164" fontId="0" fillId="6" borderId="44" xfId="0" applyNumberFormat="1" applyFill="1" applyBorder="1" applyAlignment="1">
      <alignment vertical="center"/>
    </xf>
    <xf numFmtId="164" fontId="11" fillId="6" borderId="41" xfId="0" applyNumberFormat="1" applyFont="1" applyFill="1" applyBorder="1" applyAlignment="1">
      <alignment vertical="center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164" fontId="11" fillId="0" borderId="0" xfId="0" applyNumberFormat="1" applyFont="1" applyAlignment="1">
      <alignment horizontal="center" vertical="center"/>
    </xf>
    <xf numFmtId="0" fontId="1" fillId="2" borderId="52" xfId="0" applyFont="1" applyFill="1" applyBorder="1" applyAlignment="1">
      <alignment vertical="center" wrapText="1"/>
    </xf>
    <xf numFmtId="0" fontId="1" fillId="2" borderId="53" xfId="0" applyFont="1" applyFill="1" applyBorder="1" applyAlignment="1">
      <alignment vertical="center" wrapText="1"/>
    </xf>
    <xf numFmtId="9" fontId="0" fillId="0" borderId="13" xfId="0" applyNumberFormat="1" applyBorder="1" applyAlignment="1" applyProtection="1">
      <alignment vertical="center"/>
      <protection locked="0"/>
    </xf>
    <xf numFmtId="9" fontId="0" fillId="0" borderId="0" xfId="0" applyNumberFormat="1" applyAlignment="1" applyProtection="1">
      <alignment vertical="center"/>
      <protection locked="0"/>
    </xf>
    <xf numFmtId="0" fontId="7" fillId="0" borderId="48" xfId="0" applyFont="1" applyBorder="1" applyAlignment="1">
      <alignment vertical="center"/>
    </xf>
    <xf numFmtId="0" fontId="7" fillId="0" borderId="54" xfId="0" applyFont="1" applyBorder="1" applyAlignment="1">
      <alignment vertical="center"/>
    </xf>
    <xf numFmtId="165" fontId="7" fillId="0" borderId="48" xfId="1" applyNumberFormat="1" applyFont="1" applyFill="1" applyBorder="1" applyAlignment="1">
      <alignment vertical="center"/>
    </xf>
    <xf numFmtId="164" fontId="0" fillId="6" borderId="55" xfId="0" applyNumberFormat="1" applyFill="1" applyBorder="1" applyAlignment="1">
      <alignment vertical="center"/>
    </xf>
    <xf numFmtId="164" fontId="11" fillId="6" borderId="2" xfId="0" applyNumberFormat="1" applyFont="1" applyFill="1" applyBorder="1" applyAlignment="1">
      <alignment vertical="center"/>
    </xf>
    <xf numFmtId="0" fontId="0" fillId="0" borderId="2" xfId="0" applyBorder="1" applyAlignment="1">
      <alignment vertical="center" wrapText="1"/>
    </xf>
    <xf numFmtId="9" fontId="0" fillId="0" borderId="9" xfId="0" applyNumberFormat="1" applyBorder="1" applyAlignment="1" applyProtection="1">
      <alignment vertical="center"/>
      <protection locked="0"/>
    </xf>
    <xf numFmtId="9" fontId="0" fillId="0" borderId="2" xfId="0" applyNumberFormat="1" applyBorder="1" applyAlignment="1" applyProtection="1">
      <alignment vertical="center"/>
      <protection locked="0"/>
    </xf>
    <xf numFmtId="0" fontId="0" fillId="0" borderId="0" xfId="0" applyAlignment="1">
      <alignment vertical="center" wrapText="1"/>
    </xf>
    <xf numFmtId="164" fontId="0" fillId="7" borderId="37" xfId="0" applyNumberFormat="1" applyFill="1" applyBorder="1" applyAlignment="1">
      <alignment vertical="center"/>
    </xf>
    <xf numFmtId="0" fontId="0" fillId="0" borderId="16" xfId="0" applyBorder="1" applyAlignment="1">
      <alignment vertical="center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 vertical="center"/>
    </xf>
    <xf numFmtId="0" fontId="2" fillId="0" borderId="5" xfId="0" applyFont="1" applyBorder="1"/>
    <xf numFmtId="0" fontId="2" fillId="0" borderId="6" xfId="0" applyFont="1" applyBorder="1"/>
    <xf numFmtId="0" fontId="2" fillId="0" borderId="8" xfId="0" applyFont="1" applyBorder="1"/>
    <xf numFmtId="0" fontId="1" fillId="2" borderId="31" xfId="0" applyFont="1" applyFill="1" applyBorder="1" applyAlignment="1">
      <alignment vertical="center" wrapText="1"/>
    </xf>
    <xf numFmtId="0" fontId="8" fillId="8" borderId="8" xfId="0" applyFont="1" applyFill="1" applyBorder="1" applyAlignment="1" applyProtection="1">
      <alignment vertical="top" wrapText="1"/>
      <protection locked="0"/>
    </xf>
    <xf numFmtId="0" fontId="2" fillId="17" borderId="16" xfId="0" applyFont="1" applyFill="1" applyBorder="1" applyAlignment="1">
      <alignment horizontal="center" vertical="center" wrapText="1"/>
    </xf>
    <xf numFmtId="0" fontId="7" fillId="0" borderId="28" xfId="0" applyFont="1" applyBorder="1" applyAlignment="1">
      <alignment vertical="center"/>
    </xf>
    <xf numFmtId="0" fontId="7" fillId="0" borderId="30" xfId="0" applyFont="1" applyBorder="1" applyAlignment="1">
      <alignment vertical="center"/>
    </xf>
    <xf numFmtId="165" fontId="7" fillId="0" borderId="30" xfId="1" applyNumberFormat="1" applyFont="1" applyFill="1" applyBorder="1" applyAlignment="1">
      <alignment vertical="center"/>
    </xf>
    <xf numFmtId="9" fontId="14" fillId="0" borderId="31" xfId="1" applyFont="1" applyFill="1" applyBorder="1" applyAlignment="1">
      <alignment vertical="center"/>
    </xf>
    <xf numFmtId="9" fontId="7" fillId="0" borderId="8" xfId="1" applyFont="1" applyFill="1" applyBorder="1" applyAlignment="1">
      <alignment vertical="center"/>
    </xf>
    <xf numFmtId="166" fontId="15" fillId="0" borderId="33" xfId="0" applyNumberFormat="1" applyFont="1" applyBorder="1" applyAlignment="1">
      <alignment horizontal="center" vertical="center"/>
    </xf>
    <xf numFmtId="166" fontId="15" fillId="0" borderId="30" xfId="0" applyNumberFormat="1" applyFont="1" applyBorder="1" applyAlignment="1">
      <alignment horizontal="center" vertical="center"/>
    </xf>
    <xf numFmtId="166" fontId="15" fillId="0" borderId="6" xfId="0" applyNumberFormat="1" applyFont="1" applyBorder="1" applyAlignment="1">
      <alignment horizontal="center" vertical="center"/>
    </xf>
    <xf numFmtId="166" fontId="7" fillId="0" borderId="34" xfId="0" applyNumberFormat="1" applyFont="1" applyBorder="1" applyAlignment="1">
      <alignment horizontal="left" vertical="center"/>
    </xf>
    <xf numFmtId="166" fontId="7" fillId="7" borderId="34" xfId="0" applyNumberFormat="1" applyFont="1" applyFill="1" applyBorder="1" applyAlignment="1">
      <alignment horizontal="left" vertical="center"/>
    </xf>
    <xf numFmtId="9" fontId="7" fillId="0" borderId="5" xfId="1" applyFont="1" applyFill="1" applyBorder="1" applyAlignment="1">
      <alignment horizontal="center" vertical="center"/>
    </xf>
    <xf numFmtId="9" fontId="7" fillId="0" borderId="6" xfId="1" applyFont="1" applyFill="1" applyBorder="1" applyAlignment="1">
      <alignment horizontal="center" vertical="center"/>
    </xf>
    <xf numFmtId="166" fontId="7" fillId="0" borderId="6" xfId="0" applyNumberFormat="1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0" fillId="16" borderId="8" xfId="0" applyFill="1" applyBorder="1"/>
    <xf numFmtId="0" fontId="7" fillId="0" borderId="55" xfId="0" applyFont="1" applyBorder="1" applyAlignment="1">
      <alignment vertical="center"/>
    </xf>
    <xf numFmtId="9" fontId="14" fillId="0" borderId="49" xfId="1" applyFont="1" applyFill="1" applyBorder="1" applyAlignment="1">
      <alignment vertical="center"/>
    </xf>
    <xf numFmtId="9" fontId="7" fillId="0" borderId="10" xfId="1" applyFont="1" applyFill="1" applyBorder="1" applyAlignment="1">
      <alignment vertical="center"/>
    </xf>
    <xf numFmtId="166" fontId="15" fillId="0" borderId="56" xfId="0" applyNumberFormat="1" applyFont="1" applyBorder="1" applyAlignment="1">
      <alignment horizontal="center" vertical="center"/>
    </xf>
    <xf numFmtId="166" fontId="15" fillId="0" borderId="48" xfId="0" applyNumberFormat="1" applyFont="1" applyBorder="1" applyAlignment="1">
      <alignment horizontal="center" vertical="center"/>
    </xf>
    <xf numFmtId="166" fontId="15" fillId="0" borderId="2" xfId="0" applyNumberFormat="1" applyFont="1" applyBorder="1" applyAlignment="1">
      <alignment horizontal="center" vertical="center"/>
    </xf>
    <xf numFmtId="166" fontId="0" fillId="0" borderId="20" xfId="0" applyNumberFormat="1" applyBorder="1" applyAlignment="1">
      <alignment horizontal="left" vertical="center"/>
    </xf>
    <xf numFmtId="166" fontId="0" fillId="7" borderId="20" xfId="0" applyNumberFormat="1" applyFill="1" applyBorder="1" applyAlignment="1">
      <alignment horizontal="left" vertical="center"/>
    </xf>
    <xf numFmtId="9" fontId="7" fillId="0" borderId="9" xfId="1" applyFont="1" applyFill="1" applyBorder="1" applyAlignment="1">
      <alignment horizontal="center" vertical="center"/>
    </xf>
    <xf numFmtId="9" fontId="7" fillId="0" borderId="2" xfId="1" applyFont="1" applyFill="1" applyBorder="1" applyAlignment="1">
      <alignment horizontal="center" vertical="center"/>
    </xf>
    <xf numFmtId="166" fontId="7" fillId="0" borderId="2" xfId="0" applyNumberFormat="1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0" fillId="16" borderId="14" xfId="0" applyFill="1" applyBorder="1"/>
    <xf numFmtId="0" fontId="0" fillId="0" borderId="45" xfId="0" applyBorder="1"/>
    <xf numFmtId="0" fontId="16" fillId="0" borderId="47" xfId="0" applyFont="1" applyBorder="1"/>
    <xf numFmtId="0" fontId="0" fillId="0" borderId="12" xfId="0" applyBorder="1"/>
    <xf numFmtId="166" fontId="18" fillId="0" borderId="51" xfId="0" applyNumberFormat="1" applyFont="1" applyBorder="1" applyAlignment="1">
      <alignment horizontal="center"/>
    </xf>
    <xf numFmtId="166" fontId="17" fillId="0" borderId="45" xfId="0" applyNumberFormat="1" applyFont="1" applyBorder="1" applyAlignment="1">
      <alignment horizontal="center"/>
    </xf>
    <xf numFmtId="166" fontId="17" fillId="0" borderId="1" xfId="0" applyNumberFormat="1" applyFont="1" applyBorder="1" applyAlignment="1">
      <alignment horizontal="center"/>
    </xf>
    <xf numFmtId="166" fontId="0" fillId="0" borderId="21" xfId="0" applyNumberFormat="1" applyBorder="1" applyAlignment="1">
      <alignment vertical="center" wrapText="1"/>
    </xf>
    <xf numFmtId="166" fontId="0" fillId="7" borderId="21" xfId="0" applyNumberFormat="1" applyFill="1" applyBorder="1" applyAlignment="1">
      <alignment vertical="center" wrapText="1"/>
    </xf>
    <xf numFmtId="9" fontId="0" fillId="0" borderId="11" xfId="1" applyFont="1" applyFill="1" applyBorder="1" applyAlignment="1">
      <alignment horizontal="center"/>
    </xf>
    <xf numFmtId="9" fontId="0" fillId="0" borderId="1" xfId="1" applyFont="1" applyFill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5" xfId="0" applyBorder="1"/>
    <xf numFmtId="0" fontId="16" fillId="0" borderId="38" xfId="0" applyFont="1" applyBorder="1"/>
    <xf numFmtId="0" fontId="0" fillId="0" borderId="14" xfId="0" applyBorder="1"/>
    <xf numFmtId="166" fontId="18" fillId="0" borderId="39" xfId="0" applyNumberFormat="1" applyFont="1" applyBorder="1" applyAlignment="1">
      <alignment horizontal="center"/>
    </xf>
    <xf numFmtId="166" fontId="18" fillId="0" borderId="35" xfId="0" applyNumberFormat="1" applyFont="1" applyBorder="1" applyAlignment="1">
      <alignment horizontal="center"/>
    </xf>
    <xf numFmtId="166" fontId="18" fillId="0" borderId="0" xfId="0" applyNumberFormat="1" applyFont="1" applyAlignment="1">
      <alignment horizontal="center"/>
    </xf>
    <xf numFmtId="166" fontId="0" fillId="0" borderId="18" xfId="0" applyNumberFormat="1" applyBorder="1" applyAlignment="1">
      <alignment vertical="center" wrapText="1"/>
    </xf>
    <xf numFmtId="166" fontId="17" fillId="0" borderId="39" xfId="0" applyNumberFormat="1" applyFont="1" applyBorder="1" applyAlignment="1">
      <alignment horizontal="center"/>
    </xf>
    <xf numFmtId="166" fontId="17" fillId="0" borderId="35" xfId="0" applyNumberFormat="1" applyFont="1" applyBorder="1" applyAlignment="1">
      <alignment horizontal="center"/>
    </xf>
    <xf numFmtId="166" fontId="17" fillId="0" borderId="0" xfId="0" applyNumberFormat="1" applyFont="1" applyAlignment="1">
      <alignment horizontal="center"/>
    </xf>
    <xf numFmtId="166" fontId="0" fillId="7" borderId="18" xfId="0" applyNumberFormat="1" applyFill="1" applyBorder="1" applyAlignment="1">
      <alignment vertical="center" wrapText="1"/>
    </xf>
    <xf numFmtId="9" fontId="0" fillId="0" borderId="13" xfId="1" applyFont="1" applyFill="1" applyBorder="1" applyAlignment="1">
      <alignment horizontal="center"/>
    </xf>
    <xf numFmtId="9" fontId="0" fillId="0" borderId="0" xfId="1" applyFont="1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0" borderId="48" xfId="0" applyBorder="1"/>
    <xf numFmtId="0" fontId="16" fillId="0" borderId="49" xfId="0" applyFont="1" applyBorder="1"/>
    <xf numFmtId="0" fontId="0" fillId="0" borderId="10" xfId="0" applyBorder="1"/>
    <xf numFmtId="166" fontId="17" fillId="0" borderId="2" xfId="0" applyNumberFormat="1" applyFont="1" applyBorder="1" applyAlignment="1">
      <alignment horizontal="center"/>
    </xf>
    <xf numFmtId="166" fontId="0" fillId="0" borderId="20" xfId="0" applyNumberFormat="1" applyBorder="1" applyAlignment="1">
      <alignment vertical="center" wrapText="1"/>
    </xf>
    <xf numFmtId="166" fontId="0" fillId="7" borderId="20" xfId="0" applyNumberFormat="1" applyFill="1" applyBorder="1" applyAlignment="1">
      <alignment vertical="center" wrapText="1"/>
    </xf>
    <xf numFmtId="9" fontId="0" fillId="0" borderId="9" xfId="1" applyFont="1" applyFill="1" applyBorder="1" applyAlignment="1">
      <alignment horizontal="center"/>
    </xf>
    <xf numFmtId="9" fontId="0" fillId="0" borderId="2" xfId="1" applyFont="1" applyFill="1" applyBorder="1" applyAlignment="1">
      <alignment horizontal="center"/>
    </xf>
    <xf numFmtId="166" fontId="0" fillId="0" borderId="2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166" fontId="17" fillId="0" borderId="51" xfId="0" applyNumberFormat="1" applyFont="1" applyBorder="1" applyAlignment="1">
      <alignment horizontal="center"/>
    </xf>
    <xf numFmtId="166" fontId="0" fillId="0" borderId="21" xfId="0" applyNumberFormat="1" applyBorder="1" applyAlignment="1">
      <alignment horizontal="left" vertical="center"/>
    </xf>
    <xf numFmtId="166" fontId="0" fillId="7" borderId="21" xfId="0" applyNumberFormat="1" applyFill="1" applyBorder="1" applyAlignment="1">
      <alignment horizontal="left" vertical="center"/>
    </xf>
    <xf numFmtId="166" fontId="0" fillId="0" borderId="18" xfId="0" applyNumberFormat="1" applyBorder="1" applyAlignment="1">
      <alignment horizontal="left" vertical="center"/>
    </xf>
    <xf numFmtId="166" fontId="0" fillId="7" borderId="18" xfId="0" applyNumberFormat="1" applyFill="1" applyBorder="1" applyAlignment="1">
      <alignment horizontal="left" vertical="center"/>
    </xf>
    <xf numFmtId="166" fontId="17" fillId="0" borderId="13" xfId="0" applyNumberFormat="1" applyFont="1" applyBorder="1" applyAlignment="1">
      <alignment horizontal="center"/>
    </xf>
    <xf numFmtId="166" fontId="0" fillId="0" borderId="18" xfId="0" applyNumberFormat="1" applyBorder="1" applyAlignment="1">
      <alignment horizontal="left" vertical="center" wrapText="1"/>
    </xf>
    <xf numFmtId="166" fontId="0" fillId="7" borderId="18" xfId="0" applyNumberFormat="1" applyFill="1" applyBorder="1" applyAlignment="1">
      <alignment horizontal="left" vertical="center" wrapText="1"/>
    </xf>
    <xf numFmtId="166" fontId="19" fillId="0" borderId="39" xfId="0" applyNumberFormat="1" applyFont="1" applyBorder="1" applyAlignment="1">
      <alignment horizontal="center"/>
    </xf>
    <xf numFmtId="166" fontId="19" fillId="0" borderId="35" xfId="0" applyNumberFormat="1" applyFont="1" applyBorder="1" applyAlignment="1">
      <alignment horizontal="center"/>
    </xf>
    <xf numFmtId="166" fontId="19" fillId="0" borderId="0" xfId="0" applyNumberFormat="1" applyFont="1" applyAlignment="1">
      <alignment horizontal="center"/>
    </xf>
    <xf numFmtId="166" fontId="17" fillId="0" borderId="56" xfId="0" applyNumberFormat="1" applyFont="1" applyBorder="1" applyAlignment="1">
      <alignment horizontal="center"/>
    </xf>
    <xf numFmtId="166" fontId="17" fillId="0" borderId="48" xfId="0" applyNumberFormat="1" applyFont="1" applyBorder="1" applyAlignment="1">
      <alignment horizontal="center"/>
    </xf>
    <xf numFmtId="9" fontId="14" fillId="0" borderId="47" xfId="1" applyFont="1" applyFill="1" applyBorder="1" applyAlignment="1">
      <alignment vertical="center"/>
    </xf>
    <xf numFmtId="9" fontId="7" fillId="0" borderId="12" xfId="1" applyFont="1" applyFill="1" applyBorder="1" applyAlignment="1">
      <alignment vertical="center"/>
    </xf>
    <xf numFmtId="166" fontId="15" fillId="0" borderId="51" xfId="0" applyNumberFormat="1" applyFont="1" applyBorder="1" applyAlignment="1">
      <alignment horizontal="center" vertical="center"/>
    </xf>
    <xf numFmtId="166" fontId="15" fillId="0" borderId="45" xfId="0" applyNumberFormat="1" applyFont="1" applyBorder="1" applyAlignment="1">
      <alignment horizontal="center" vertical="center"/>
    </xf>
    <xf numFmtId="166" fontId="15" fillId="0" borderId="1" xfId="0" applyNumberFormat="1" applyFont="1" applyBorder="1" applyAlignment="1">
      <alignment horizontal="center" vertical="center"/>
    </xf>
    <xf numFmtId="9" fontId="7" fillId="0" borderId="11" xfId="1" applyFont="1" applyFill="1" applyBorder="1" applyAlignment="1">
      <alignment horizontal="center" vertical="center"/>
    </xf>
    <xf numFmtId="9" fontId="7" fillId="0" borderId="1" xfId="1" applyFont="1" applyFill="1" applyBorder="1" applyAlignment="1">
      <alignment horizontal="center" vertical="center"/>
    </xf>
    <xf numFmtId="166" fontId="7" fillId="0" borderId="1" xfId="0" applyNumberFormat="1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9" fontId="14" fillId="0" borderId="38" xfId="1" applyFont="1" applyFill="1" applyBorder="1" applyAlignment="1">
      <alignment vertical="center"/>
    </xf>
    <xf numFmtId="9" fontId="7" fillId="0" borderId="14" xfId="1" applyFont="1" applyFill="1" applyBorder="1" applyAlignment="1">
      <alignment vertical="center"/>
    </xf>
    <xf numFmtId="166" fontId="15" fillId="0" borderId="39" xfId="0" applyNumberFormat="1" applyFont="1" applyBorder="1" applyAlignment="1">
      <alignment horizontal="center" vertical="center"/>
    </xf>
    <xf numFmtId="166" fontId="15" fillId="0" borderId="35" xfId="0" applyNumberFormat="1" applyFont="1" applyBorder="1" applyAlignment="1">
      <alignment horizontal="center" vertical="center"/>
    </xf>
    <xf numFmtId="166" fontId="15" fillId="0" borderId="0" xfId="0" applyNumberFormat="1" applyFont="1" applyAlignment="1">
      <alignment horizontal="center" vertical="center"/>
    </xf>
    <xf numFmtId="9" fontId="7" fillId="0" borderId="13" xfId="1" applyFont="1" applyFill="1" applyBorder="1" applyAlignment="1">
      <alignment horizontal="center" vertical="center"/>
    </xf>
    <xf numFmtId="9" fontId="7" fillId="0" borderId="0" xfId="1" applyFont="1" applyFill="1" applyAlignment="1">
      <alignment horizontal="center" vertical="center"/>
    </xf>
    <xf numFmtId="166" fontId="7" fillId="0" borderId="0" xfId="0" applyNumberFormat="1" applyFont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166" fontId="20" fillId="0" borderId="39" xfId="0" applyNumberFormat="1" applyFont="1" applyBorder="1" applyAlignment="1">
      <alignment horizontal="center" vertical="center"/>
    </xf>
    <xf numFmtId="166" fontId="20" fillId="0" borderId="35" xfId="0" applyNumberFormat="1" applyFont="1" applyBorder="1" applyAlignment="1">
      <alignment horizontal="center" vertical="center"/>
    </xf>
    <xf numFmtId="166" fontId="20" fillId="0" borderId="0" xfId="0" applyNumberFormat="1" applyFont="1" applyAlignment="1">
      <alignment horizontal="center" vertical="center"/>
    </xf>
    <xf numFmtId="166" fontId="17" fillId="0" borderId="35" xfId="0" applyNumberFormat="1" applyFont="1" applyBorder="1" applyAlignment="1">
      <alignment horizontal="center" vertical="center"/>
    </xf>
    <xf numFmtId="166" fontId="17" fillId="0" borderId="0" xfId="0" applyNumberFormat="1" applyFont="1" applyAlignment="1">
      <alignment horizontal="center" vertical="center"/>
    </xf>
    <xf numFmtId="9" fontId="7" fillId="0" borderId="13" xfId="1" applyFont="1" applyFill="1" applyBorder="1" applyAlignment="1">
      <alignment horizontal="center" vertical="center" wrapText="1"/>
    </xf>
    <xf numFmtId="9" fontId="7" fillId="0" borderId="0" xfId="1" applyFont="1" applyFill="1" applyAlignment="1">
      <alignment horizontal="center" vertical="center" wrapText="1"/>
    </xf>
    <xf numFmtId="166" fontId="7" fillId="0" borderId="0" xfId="0" applyNumberFormat="1" applyFont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9" fontId="7" fillId="0" borderId="13" xfId="1" quotePrefix="1" applyFont="1" applyFill="1" applyBorder="1" applyAlignment="1">
      <alignment horizontal="center" vertical="center" wrapText="1"/>
    </xf>
    <xf numFmtId="9" fontId="7" fillId="0" borderId="0" xfId="1" quotePrefix="1" applyFont="1" applyFill="1" applyAlignment="1">
      <alignment horizontal="center" vertical="center" wrapText="1"/>
    </xf>
    <xf numFmtId="166" fontId="7" fillId="0" borderId="0" xfId="0" quotePrefix="1" applyNumberFormat="1" applyFont="1" applyAlignment="1">
      <alignment horizontal="center" vertical="center" wrapText="1"/>
    </xf>
    <xf numFmtId="0" fontId="7" fillId="0" borderId="14" xfId="0" quotePrefix="1" applyFont="1" applyBorder="1" applyAlignment="1">
      <alignment horizontal="center" vertical="center" wrapText="1"/>
    </xf>
    <xf numFmtId="166" fontId="17" fillId="0" borderId="46" xfId="0" applyNumberFormat="1" applyFont="1" applyBorder="1" applyAlignment="1">
      <alignment horizontal="center"/>
    </xf>
    <xf numFmtId="166" fontId="17" fillId="0" borderId="36" xfId="0" applyNumberFormat="1" applyFont="1" applyBorder="1" applyAlignment="1">
      <alignment horizontal="center"/>
    </xf>
    <xf numFmtId="165" fontId="14" fillId="0" borderId="38" xfId="1" applyNumberFormat="1" applyFont="1" applyFill="1" applyBorder="1" applyAlignment="1">
      <alignment vertical="center"/>
    </xf>
    <xf numFmtId="165" fontId="7" fillId="0" borderId="14" xfId="1" applyNumberFormat="1" applyFont="1" applyFill="1" applyBorder="1" applyAlignment="1">
      <alignment vertical="center"/>
    </xf>
    <xf numFmtId="165" fontId="14" fillId="0" borderId="49" xfId="1" applyNumberFormat="1" applyFont="1" applyFill="1" applyBorder="1" applyAlignment="1">
      <alignment vertical="center"/>
    </xf>
    <xf numFmtId="165" fontId="7" fillId="0" borderId="10" xfId="1" applyNumberFormat="1" applyFont="1" applyFill="1" applyBorder="1" applyAlignment="1">
      <alignment vertical="center"/>
    </xf>
    <xf numFmtId="166" fontId="17" fillId="0" borderId="54" xfId="0" applyNumberFormat="1" applyFont="1" applyBorder="1" applyAlignment="1">
      <alignment horizontal="center"/>
    </xf>
    <xf numFmtId="0" fontId="0" fillId="0" borderId="38" xfId="0" applyBorder="1"/>
    <xf numFmtId="0" fontId="0" fillId="0" borderId="40" xfId="0" applyBorder="1"/>
    <xf numFmtId="0" fontId="16" fillId="0" borderId="43" xfId="0" applyFont="1" applyBorder="1"/>
    <xf numFmtId="0" fontId="0" fillId="0" borderId="16" xfId="0" applyBorder="1"/>
    <xf numFmtId="166" fontId="0" fillId="0" borderId="19" xfId="0" applyNumberFormat="1" applyBorder="1" applyAlignment="1">
      <alignment horizontal="left" vertical="center"/>
    </xf>
    <xf numFmtId="9" fontId="0" fillId="0" borderId="15" xfId="1" applyFont="1" applyFill="1" applyBorder="1" applyAlignment="1">
      <alignment horizontal="center"/>
    </xf>
    <xf numFmtId="9" fontId="0" fillId="0" borderId="7" xfId="1" applyFont="1" applyFill="1" applyBorder="1" applyAlignment="1">
      <alignment horizontal="center"/>
    </xf>
    <xf numFmtId="166" fontId="0" fillId="0" borderId="7" xfId="0" applyNumberFormat="1" applyBorder="1" applyAlignment="1">
      <alignment horizontal="center"/>
    </xf>
    <xf numFmtId="0" fontId="0" fillId="16" borderId="16" xfId="0" applyFill="1" applyBorder="1"/>
    <xf numFmtId="0" fontId="16" fillId="0" borderId="0" xfId="0" applyFont="1"/>
    <xf numFmtId="0" fontId="0" fillId="0" borderId="0" xfId="0" applyAlignment="1">
      <alignment horizontal="left" vertical="center"/>
    </xf>
    <xf numFmtId="0" fontId="21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2" fillId="5" borderId="57" xfId="0" applyFont="1" applyFill="1" applyBorder="1" applyAlignment="1">
      <alignment horizontal="center" vertical="center" wrapText="1"/>
    </xf>
    <xf numFmtId="0" fontId="22" fillId="5" borderId="33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165" fontId="7" fillId="0" borderId="29" xfId="1" applyNumberFormat="1" applyFont="1" applyFill="1" applyBorder="1" applyAlignment="1">
      <alignment vertical="center"/>
    </xf>
    <xf numFmtId="164" fontId="0" fillId="6" borderId="30" xfId="0" applyNumberFormat="1" applyFill="1" applyBorder="1" applyAlignment="1">
      <alignment vertical="center"/>
    </xf>
    <xf numFmtId="164" fontId="11" fillId="6" borderId="30" xfId="0" applyNumberFormat="1" applyFont="1" applyFill="1" applyBorder="1" applyAlignment="1">
      <alignment vertical="center"/>
    </xf>
    <xf numFmtId="164" fontId="2" fillId="6" borderId="33" xfId="0" applyNumberFormat="1" applyFont="1" applyFill="1" applyBorder="1" applyAlignment="1">
      <alignment vertical="center"/>
    </xf>
    <xf numFmtId="164" fontId="7" fillId="0" borderId="31" xfId="0" applyNumberFormat="1" applyFont="1" applyBorder="1" applyAlignment="1">
      <alignment vertical="center"/>
    </xf>
    <xf numFmtId="165" fontId="7" fillId="0" borderId="36" xfId="1" applyNumberFormat="1" applyFont="1" applyFill="1" applyBorder="1" applyAlignment="1">
      <alignment vertical="center"/>
    </xf>
    <xf numFmtId="164" fontId="2" fillId="6" borderId="39" xfId="0" applyNumberFormat="1" applyFont="1" applyFill="1" applyBorder="1" applyAlignment="1">
      <alignment vertical="center"/>
    </xf>
    <xf numFmtId="164" fontId="7" fillId="0" borderId="38" xfId="0" applyNumberFormat="1" applyFont="1" applyBorder="1" applyAlignment="1">
      <alignment vertical="center"/>
    </xf>
    <xf numFmtId="164" fontId="0" fillId="6" borderId="36" xfId="0" applyNumberFormat="1" applyFill="1" applyBorder="1" applyAlignment="1">
      <alignment vertical="center"/>
    </xf>
    <xf numFmtId="165" fontId="7" fillId="0" borderId="54" xfId="1" applyNumberFormat="1" applyFont="1" applyFill="1" applyBorder="1" applyAlignment="1">
      <alignment vertical="center"/>
    </xf>
    <xf numFmtId="164" fontId="0" fillId="6" borderId="54" xfId="0" applyNumberFormat="1" applyFill="1" applyBorder="1" applyAlignment="1">
      <alignment vertical="center"/>
    </xf>
    <xf numFmtId="164" fontId="11" fillId="6" borderId="48" xfId="0" applyNumberFormat="1" applyFont="1" applyFill="1" applyBorder="1" applyAlignment="1">
      <alignment vertical="center"/>
    </xf>
    <xf numFmtId="164" fontId="2" fillId="6" borderId="56" xfId="0" applyNumberFormat="1" applyFont="1" applyFill="1" applyBorder="1" applyAlignment="1">
      <alignment vertical="center"/>
    </xf>
    <xf numFmtId="164" fontId="7" fillId="0" borderId="49" xfId="0" applyNumberFormat="1" applyFont="1" applyBorder="1" applyAlignment="1">
      <alignment vertical="center"/>
    </xf>
    <xf numFmtId="165" fontId="7" fillId="0" borderId="1" xfId="1" applyNumberFormat="1" applyFont="1" applyFill="1" applyBorder="1" applyAlignment="1">
      <alignment vertical="center"/>
    </xf>
    <xf numFmtId="164" fontId="2" fillId="6" borderId="51" xfId="0" applyNumberFormat="1" applyFont="1" applyFill="1" applyBorder="1" applyAlignment="1">
      <alignment vertical="center"/>
    </xf>
    <xf numFmtId="165" fontId="7" fillId="0" borderId="0" xfId="1" applyNumberFormat="1" applyFont="1" applyFill="1" applyBorder="1" applyAlignment="1">
      <alignment vertical="center"/>
    </xf>
    <xf numFmtId="164" fontId="11" fillId="6" borderId="35" xfId="0" applyNumberFormat="1" applyFont="1" applyFill="1" applyBorder="1" applyAlignment="1">
      <alignment horizontal="right" vertical="center"/>
    </xf>
    <xf numFmtId="164" fontId="0" fillId="19" borderId="35" xfId="0" applyNumberFormat="1" applyFill="1" applyBorder="1" applyAlignment="1">
      <alignment vertical="center"/>
    </xf>
    <xf numFmtId="164" fontId="11" fillId="19" borderId="35" xfId="0" applyNumberFormat="1" applyFont="1" applyFill="1" applyBorder="1" applyAlignment="1">
      <alignment vertical="center"/>
    </xf>
    <xf numFmtId="164" fontId="2" fillId="19" borderId="39" xfId="0" applyNumberFormat="1" applyFont="1" applyFill="1" applyBorder="1" applyAlignment="1">
      <alignment vertical="center"/>
    </xf>
    <xf numFmtId="0" fontId="7" fillId="0" borderId="46" xfId="0" applyFont="1" applyBorder="1" applyAlignment="1">
      <alignment vertical="center"/>
    </xf>
    <xf numFmtId="165" fontId="7" fillId="0" borderId="46" xfId="1" applyNumberFormat="1" applyFont="1" applyFill="1" applyBorder="1" applyAlignment="1">
      <alignment vertical="center"/>
    </xf>
    <xf numFmtId="164" fontId="0" fillId="6" borderId="46" xfId="0" applyNumberFormat="1" applyFill="1" applyBorder="1" applyAlignment="1">
      <alignment vertical="center"/>
    </xf>
    <xf numFmtId="164" fontId="7" fillId="0" borderId="47" xfId="0" applyNumberFormat="1" applyFont="1" applyBorder="1" applyAlignment="1">
      <alignment vertical="center"/>
    </xf>
    <xf numFmtId="0" fontId="23" fillId="0" borderId="45" xfId="0" applyFont="1" applyBorder="1"/>
    <xf numFmtId="0" fontId="23" fillId="0" borderId="35" xfId="0" applyFont="1" applyBorder="1"/>
    <xf numFmtId="165" fontId="7" fillId="0" borderId="41" xfId="1" applyNumberFormat="1" applyFont="1" applyFill="1" applyBorder="1" applyAlignment="1">
      <alignment vertical="center"/>
    </xf>
    <xf numFmtId="164" fontId="11" fillId="6" borderId="40" xfId="0" applyNumberFormat="1" applyFont="1" applyFill="1" applyBorder="1" applyAlignment="1">
      <alignment vertical="center"/>
    </xf>
    <xf numFmtId="164" fontId="2" fillId="6" borderId="44" xfId="0" applyNumberFormat="1" applyFont="1" applyFill="1" applyBorder="1" applyAlignment="1">
      <alignment vertical="center"/>
    </xf>
    <xf numFmtId="164" fontId="7" fillId="0" borderId="43" xfId="0" applyNumberFormat="1" applyFont="1" applyBorder="1" applyAlignment="1">
      <alignment vertical="center"/>
    </xf>
    <xf numFmtId="164" fontId="22" fillId="6" borderId="0" xfId="0" applyNumberFormat="1" applyFont="1" applyFill="1" applyAlignment="1">
      <alignment vertical="center"/>
    </xf>
    <xf numFmtId="164" fontId="22" fillId="6" borderId="7" xfId="0" applyNumberFormat="1" applyFont="1" applyFill="1" applyBorder="1" applyAlignment="1">
      <alignment vertical="center"/>
    </xf>
    <xf numFmtId="0" fontId="4" fillId="0" borderId="0" xfId="0" applyFont="1"/>
    <xf numFmtId="0" fontId="2" fillId="0" borderId="17" xfId="0" applyFont="1" applyBorder="1"/>
    <xf numFmtId="0" fontId="2" fillId="0" borderId="3" xfId="0" applyFont="1" applyBorder="1"/>
    <xf numFmtId="0" fontId="2" fillId="0" borderId="4" xfId="0" applyFont="1" applyBorder="1"/>
    <xf numFmtId="0" fontId="2" fillId="5" borderId="52" xfId="0" applyFont="1" applyFill="1" applyBorder="1" applyAlignment="1">
      <alignment horizontal="center" vertical="center" wrapText="1"/>
    </xf>
    <xf numFmtId="0" fontId="2" fillId="4" borderId="58" xfId="0" applyFont="1" applyFill="1" applyBorder="1" applyAlignment="1">
      <alignment horizontal="center" vertical="center" wrapText="1"/>
    </xf>
    <xf numFmtId="0" fontId="0" fillId="0" borderId="21" xfId="0" applyBorder="1" applyAlignment="1">
      <alignment vertical="top"/>
    </xf>
    <xf numFmtId="165" fontId="0" fillId="0" borderId="21" xfId="1" applyNumberFormat="1" applyFont="1" applyBorder="1" applyAlignment="1">
      <alignment vertical="top"/>
    </xf>
    <xf numFmtId="164" fontId="7" fillId="6" borderId="50" xfId="0" applyNumberFormat="1" applyFont="1" applyFill="1" applyBorder="1" applyAlignment="1">
      <alignment vertical="center"/>
    </xf>
    <xf numFmtId="0" fontId="0" fillId="0" borderId="12" xfId="0" applyBorder="1" applyAlignment="1">
      <alignment vertical="top"/>
    </xf>
    <xf numFmtId="0" fontId="0" fillId="0" borderId="18" xfId="0" applyBorder="1" applyAlignment="1">
      <alignment vertical="top"/>
    </xf>
    <xf numFmtId="165" fontId="0" fillId="0" borderId="18" xfId="1" applyNumberFormat="1" applyFont="1" applyBorder="1" applyAlignment="1">
      <alignment vertical="top"/>
    </xf>
    <xf numFmtId="164" fontId="7" fillId="6" borderId="37" xfId="0" applyNumberFormat="1" applyFont="1" applyFill="1" applyBorder="1" applyAlignment="1">
      <alignment vertical="center"/>
    </xf>
    <xf numFmtId="0" fontId="0" fillId="0" borderId="14" xfId="0" applyBorder="1" applyAlignment="1">
      <alignment vertical="top"/>
    </xf>
    <xf numFmtId="0" fontId="0" fillId="0" borderId="20" xfId="0" applyBorder="1" applyAlignment="1">
      <alignment vertical="top"/>
    </xf>
    <xf numFmtId="165" fontId="0" fillId="0" borderId="20" xfId="1" applyNumberFormat="1" applyFont="1" applyBorder="1" applyAlignment="1">
      <alignment vertical="top"/>
    </xf>
    <xf numFmtId="164" fontId="7" fillId="6" borderId="55" xfId="0" applyNumberFormat="1" applyFont="1" applyFill="1" applyBorder="1" applyAlignment="1">
      <alignment vertical="center"/>
    </xf>
    <xf numFmtId="0" fontId="0" fillId="0" borderId="10" xfId="0" applyBorder="1" applyAlignment="1">
      <alignment vertical="top"/>
    </xf>
    <xf numFmtId="0" fontId="0" fillId="0" borderId="2" xfId="0" applyBorder="1" applyAlignment="1">
      <alignment vertical="top"/>
    </xf>
    <xf numFmtId="9" fontId="0" fillId="0" borderId="2" xfId="0" applyNumberFormat="1" applyBorder="1" applyProtection="1">
      <protection locked="0"/>
    </xf>
    <xf numFmtId="164" fontId="0" fillId="0" borderId="14" xfId="0" applyNumberFormat="1" applyBorder="1" applyAlignment="1">
      <alignment vertical="top"/>
    </xf>
    <xf numFmtId="164" fontId="0" fillId="0" borderId="10" xfId="0" applyNumberFormat="1" applyBorder="1" applyAlignment="1">
      <alignment vertical="top"/>
    </xf>
    <xf numFmtId="0" fontId="0" fillId="0" borderId="14" xfId="0" applyBorder="1" applyAlignment="1">
      <alignment horizontal="center" vertical="top"/>
    </xf>
    <xf numFmtId="0" fontId="7" fillId="0" borderId="20" xfId="0" applyFont="1" applyBorder="1" applyAlignment="1">
      <alignment vertical="center"/>
    </xf>
    <xf numFmtId="0" fontId="0" fillId="0" borderId="19" xfId="0" applyBorder="1" applyAlignment="1">
      <alignment vertical="top"/>
    </xf>
    <xf numFmtId="165" fontId="0" fillId="0" borderId="19" xfId="1" applyNumberFormat="1" applyFont="1" applyBorder="1" applyAlignment="1">
      <alignment vertical="top"/>
    </xf>
    <xf numFmtId="164" fontId="7" fillId="6" borderId="42" xfId="0" applyNumberFormat="1" applyFont="1" applyFill="1" applyBorder="1" applyAlignment="1">
      <alignment vertical="center"/>
    </xf>
    <xf numFmtId="0" fontId="0" fillId="0" borderId="16" xfId="0" applyBorder="1" applyAlignment="1">
      <alignment vertical="top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5" xfId="0" applyFont="1" applyBorder="1" applyAlignment="1">
      <alignment horizontal="center"/>
    </xf>
    <xf numFmtId="0" fontId="0" fillId="16" borderId="4" xfId="0" applyFill="1" applyBorder="1" applyAlignment="1">
      <alignment horizontal="center"/>
    </xf>
    <xf numFmtId="0" fontId="0" fillId="20" borderId="18" xfId="0" applyFill="1" applyBorder="1" applyAlignment="1">
      <alignment vertical="center" wrapText="1"/>
    </xf>
    <xf numFmtId="0" fontId="0" fillId="20" borderId="19" xfId="0" applyFill="1" applyBorder="1" applyAlignment="1">
      <alignment vertical="center" wrapText="1"/>
    </xf>
    <xf numFmtId="0" fontId="0" fillId="20" borderId="14" xfId="0" applyFill="1" applyBorder="1" applyAlignment="1">
      <alignment vertical="center" wrapText="1"/>
    </xf>
    <xf numFmtId="0" fontId="0" fillId="20" borderId="16" xfId="0" applyFill="1" applyBorder="1" applyAlignment="1">
      <alignment vertical="center" wrapText="1"/>
    </xf>
    <xf numFmtId="0" fontId="0" fillId="20" borderId="14" xfId="0" applyFill="1" applyBorder="1" applyAlignment="1">
      <alignment vertical="center"/>
    </xf>
    <xf numFmtId="0" fontId="0" fillId="20" borderId="0" xfId="0" applyFill="1" applyAlignment="1">
      <alignment vertical="center"/>
    </xf>
    <xf numFmtId="0" fontId="0" fillId="20" borderId="7" xfId="0" applyFill="1" applyBorder="1" applyAlignment="1">
      <alignment vertical="center"/>
    </xf>
    <xf numFmtId="0" fontId="0" fillId="20" borderId="14" xfId="0" applyFill="1" applyBorder="1" applyAlignment="1">
      <alignment horizontal="center" vertical="center"/>
    </xf>
    <xf numFmtId="0" fontId="0" fillId="20" borderId="19" xfId="0" applyFill="1" applyBorder="1" applyAlignment="1">
      <alignment vertical="justify" wrapText="1"/>
    </xf>
    <xf numFmtId="0" fontId="7" fillId="7" borderId="13" xfId="0" applyFont="1" applyFill="1" applyBorder="1" applyAlignment="1">
      <alignment vertical="center"/>
    </xf>
    <xf numFmtId="0" fontId="7" fillId="7" borderId="35" xfId="0" applyFont="1" applyFill="1" applyBorder="1" applyAlignment="1">
      <alignment vertical="center"/>
    </xf>
    <xf numFmtId="0" fontId="7" fillId="7" borderId="36" xfId="0" applyFont="1" applyFill="1" applyBorder="1" applyAlignment="1">
      <alignment vertical="center"/>
    </xf>
    <xf numFmtId="165" fontId="7" fillId="7" borderId="35" xfId="1" applyNumberFormat="1" applyFont="1" applyFill="1" applyBorder="1" applyAlignment="1">
      <alignment vertical="center"/>
    </xf>
    <xf numFmtId="164" fontId="0" fillId="7" borderId="35" xfId="0" applyNumberFormat="1" applyFill="1" applyBorder="1" applyAlignment="1">
      <alignment vertical="center"/>
    </xf>
    <xf numFmtId="164" fontId="0" fillId="7" borderId="14" xfId="0" applyNumberFormat="1" applyFill="1" applyBorder="1" applyAlignment="1">
      <alignment vertical="center"/>
    </xf>
    <xf numFmtId="0" fontId="0" fillId="7" borderId="14" xfId="0" applyFill="1" applyBorder="1" applyAlignment="1">
      <alignment horizontal="center"/>
    </xf>
    <xf numFmtId="164" fontId="0" fillId="7" borderId="39" xfId="0" applyNumberFormat="1" applyFill="1" applyBorder="1" applyAlignment="1">
      <alignment vertical="center"/>
    </xf>
    <xf numFmtId="0" fontId="0" fillId="7" borderId="0" xfId="0" applyFill="1" applyAlignment="1">
      <alignment horizontal="center"/>
    </xf>
    <xf numFmtId="0" fontId="0" fillId="7" borderId="13" xfId="0" applyFill="1" applyBorder="1" applyAlignment="1">
      <alignment horizontal="center" vertical="center"/>
    </xf>
    <xf numFmtId="0" fontId="7" fillId="7" borderId="14" xfId="0" applyFont="1" applyFill="1" applyBorder="1" applyAlignment="1">
      <alignment horizontal="center" vertical="center"/>
    </xf>
    <xf numFmtId="164" fontId="0" fillId="6" borderId="2" xfId="0" applyNumberFormat="1" applyFill="1" applyBorder="1" applyAlignment="1">
      <alignment vertical="center"/>
    </xf>
    <xf numFmtId="0" fontId="0" fillId="0" borderId="49" xfId="0" applyBorder="1" applyAlignment="1">
      <alignment vertical="center"/>
    </xf>
    <xf numFmtId="0" fontId="0" fillId="0" borderId="20" xfId="0" applyBorder="1" applyAlignment="1">
      <alignment horizontal="center"/>
    </xf>
    <xf numFmtId="0" fontId="8" fillId="8" borderId="8" xfId="0" applyFont="1" applyFill="1" applyBorder="1" applyAlignment="1" applyProtection="1">
      <alignment horizontal="center" vertical="center" wrapText="1"/>
      <protection locked="0"/>
    </xf>
    <xf numFmtId="0" fontId="2" fillId="5" borderId="39" xfId="0" applyFont="1" applyFill="1" applyBorder="1" applyAlignment="1">
      <alignment horizontal="center" vertical="center" wrapText="1"/>
    </xf>
    <xf numFmtId="0" fontId="2" fillId="5" borderId="48" xfId="0" applyFont="1" applyFill="1" applyBorder="1" applyAlignment="1">
      <alignment horizontal="center" vertical="center" wrapText="1"/>
    </xf>
    <xf numFmtId="0" fontId="2" fillId="4" borderId="18" xfId="0" applyFont="1" applyFill="1" applyBorder="1" applyAlignment="1">
      <alignment horizontal="left" vertical="center" wrapText="1"/>
    </xf>
    <xf numFmtId="166" fontId="25" fillId="0" borderId="51" xfId="0" applyNumberFormat="1" applyFont="1" applyBorder="1" applyAlignment="1">
      <alignment horizontal="center"/>
    </xf>
    <xf numFmtId="166" fontId="25" fillId="0" borderId="45" xfId="0" applyNumberFormat="1" applyFont="1" applyBorder="1" applyAlignment="1">
      <alignment horizontal="center"/>
    </xf>
    <xf numFmtId="166" fontId="25" fillId="0" borderId="1" xfId="0" applyNumberFormat="1" applyFont="1" applyBorder="1" applyAlignment="1">
      <alignment horizontal="center"/>
    </xf>
    <xf numFmtId="166" fontId="25" fillId="0" borderId="39" xfId="0" applyNumberFormat="1" applyFont="1" applyBorder="1" applyAlignment="1">
      <alignment horizontal="center"/>
    </xf>
    <xf numFmtId="166" fontId="25" fillId="0" borderId="35" xfId="0" applyNumberFormat="1" applyFont="1" applyBorder="1" applyAlignment="1">
      <alignment horizontal="center"/>
    </xf>
    <xf numFmtId="166" fontId="25" fillId="0" borderId="0" xfId="0" applyNumberFormat="1" applyFont="1" applyAlignment="1">
      <alignment horizontal="center"/>
    </xf>
    <xf numFmtId="166" fontId="17" fillId="0" borderId="39" xfId="0" applyNumberFormat="1" applyFont="1" applyBorder="1" applyAlignment="1">
      <alignment horizontal="center" vertical="center"/>
    </xf>
    <xf numFmtId="166" fontId="25" fillId="0" borderId="39" xfId="0" applyNumberFormat="1" applyFont="1" applyBorder="1" applyAlignment="1">
      <alignment horizontal="center" vertical="center"/>
    </xf>
    <xf numFmtId="166" fontId="25" fillId="0" borderId="35" xfId="0" applyNumberFormat="1" applyFont="1" applyBorder="1" applyAlignment="1">
      <alignment horizontal="center" vertical="center"/>
    </xf>
    <xf numFmtId="166" fontId="25" fillId="0" borderId="0" xfId="0" applyNumberFormat="1" applyFont="1" applyAlignment="1">
      <alignment horizontal="center" vertical="center"/>
    </xf>
    <xf numFmtId="166" fontId="17" fillId="0" borderId="44" xfId="0" applyNumberFormat="1" applyFont="1" applyBorder="1" applyAlignment="1">
      <alignment horizontal="center"/>
    </xf>
    <xf numFmtId="166" fontId="15" fillId="0" borderId="40" xfId="0" applyNumberFormat="1" applyFont="1" applyBorder="1" applyAlignment="1">
      <alignment horizontal="center" vertical="center"/>
    </xf>
    <xf numFmtId="166" fontId="15" fillId="0" borderId="7" xfId="0" applyNumberFormat="1" applyFont="1" applyBorder="1" applyAlignment="1">
      <alignment horizontal="center" vertical="center"/>
    </xf>
    <xf numFmtId="0" fontId="8" fillId="8" borderId="34" xfId="0" applyFont="1" applyFill="1" applyBorder="1" applyAlignment="1" applyProtection="1">
      <alignment horizontal="center" vertical="top" wrapText="1"/>
      <protection locked="0"/>
    </xf>
    <xf numFmtId="164" fontId="7" fillId="0" borderId="29" xfId="0" applyNumberFormat="1" applyFont="1" applyBorder="1" applyAlignment="1">
      <alignment vertical="center"/>
    </xf>
    <xf numFmtId="164" fontId="7" fillId="0" borderId="36" xfId="0" applyNumberFormat="1" applyFont="1" applyBorder="1" applyAlignment="1">
      <alignment vertical="center"/>
    </xf>
    <xf numFmtId="164" fontId="7" fillId="0" borderId="54" xfId="0" applyNumberFormat="1" applyFont="1" applyBorder="1" applyAlignment="1">
      <alignment vertical="center"/>
    </xf>
    <xf numFmtId="164" fontId="7" fillId="0" borderId="1" xfId="0" applyNumberFormat="1" applyFont="1" applyBorder="1" applyAlignment="1">
      <alignment vertical="center"/>
    </xf>
    <xf numFmtId="164" fontId="7" fillId="0" borderId="0" xfId="0" applyNumberFormat="1" applyFont="1" applyAlignment="1">
      <alignment vertical="center"/>
    </xf>
    <xf numFmtId="164" fontId="7" fillId="0" borderId="46" xfId="0" applyNumberFormat="1" applyFont="1" applyBorder="1" applyAlignment="1">
      <alignment vertical="center"/>
    </xf>
    <xf numFmtId="164" fontId="7" fillId="0" borderId="41" xfId="0" applyNumberFormat="1" applyFont="1" applyBorder="1" applyAlignment="1">
      <alignment vertical="center"/>
    </xf>
    <xf numFmtId="0" fontId="2" fillId="5" borderId="34" xfId="0" applyFont="1" applyFill="1" applyBorder="1" applyAlignment="1">
      <alignment horizontal="center" vertical="center" wrapText="1"/>
    </xf>
    <xf numFmtId="9" fontId="0" fillId="0" borderId="14" xfId="1" applyFont="1" applyFill="1" applyBorder="1" applyAlignment="1">
      <alignment horizontal="center" vertical="center"/>
    </xf>
    <xf numFmtId="164" fontId="3" fillId="0" borderId="0" xfId="0" applyNumberFormat="1" applyFont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13" fillId="0" borderId="0" xfId="0" applyFont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166" fontId="0" fillId="0" borderId="21" xfId="0" applyNumberFormat="1" applyBorder="1" applyAlignment="1">
      <alignment horizontal="center" vertical="center" wrapText="1"/>
    </xf>
    <xf numFmtId="166" fontId="0" fillId="0" borderId="18" xfId="0" applyNumberFormat="1" applyBorder="1" applyAlignment="1">
      <alignment horizontal="center" vertical="center" wrapText="1"/>
    </xf>
    <xf numFmtId="166" fontId="0" fillId="0" borderId="20" xfId="0" applyNumberFormat="1" applyBorder="1" applyAlignment="1">
      <alignment horizontal="center" vertical="center" wrapText="1"/>
    </xf>
    <xf numFmtId="0" fontId="0" fillId="0" borderId="38" xfId="0" applyBorder="1" applyAlignment="1">
      <alignment horizontal="left" vertical="center" wrapText="1"/>
    </xf>
    <xf numFmtId="0" fontId="0" fillId="0" borderId="49" xfId="0" applyBorder="1" applyAlignment="1">
      <alignment horizontal="left" vertical="center" wrapText="1"/>
    </xf>
    <xf numFmtId="0" fontId="0" fillId="16" borderId="17" xfId="0" applyFill="1" applyBorder="1" applyAlignment="1">
      <alignment horizontal="center"/>
    </xf>
    <xf numFmtId="0" fontId="0" fillId="16" borderId="4" xfId="0" applyFill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15" borderId="34" xfId="0" applyFill="1" applyBorder="1" applyAlignment="1">
      <alignment horizontal="center" vertical="center" wrapText="1"/>
    </xf>
    <xf numFmtId="0" fontId="0" fillId="15" borderId="18" xfId="0" applyFill="1" applyBorder="1" applyAlignment="1">
      <alignment horizontal="center" vertical="center" wrapText="1"/>
    </xf>
    <xf numFmtId="17" fontId="24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34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15" borderId="34" xfId="0" applyFill="1" applyBorder="1" applyAlignment="1">
      <alignment horizontal="center" vertical="justify" wrapText="1"/>
    </xf>
    <xf numFmtId="0" fontId="0" fillId="15" borderId="18" xfId="0" applyFill="1" applyBorder="1" applyAlignment="1">
      <alignment horizontal="center" vertical="justify" wrapText="1"/>
    </xf>
    <xf numFmtId="0" fontId="0" fillId="15" borderId="34" xfId="0" applyFill="1" applyBorder="1" applyAlignment="1">
      <alignment horizontal="center" vertical="center"/>
    </xf>
    <xf numFmtId="0" fontId="0" fillId="15" borderId="19" xfId="0" applyFill="1" applyBorder="1" applyAlignment="1">
      <alignment horizontal="center" vertical="center"/>
    </xf>
    <xf numFmtId="0" fontId="0" fillId="15" borderId="18" xfId="0" applyFill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15" borderId="19" xfId="0" applyFill="1" applyBorder="1" applyAlignment="1">
      <alignment horizontal="center" vertical="center" wrapText="1"/>
    </xf>
  </cellXfs>
  <cellStyles count="3">
    <cellStyle name="Normal" xfId="0" builtinId="0"/>
    <cellStyle name="Normal 2" xfId="2" xr:uid="{BAFADA9A-1785-4A50-A47E-62C03A03C737}"/>
    <cellStyle name="Porcentaje" xfId="1" builtinId="5"/>
  </cellStyles>
  <dxfs count="108">
    <dxf>
      <font>
        <u val="none"/>
      </font>
      <border>
        <bottom style="thin">
          <color auto="1"/>
        </bottom>
        <vertical/>
        <horizontal/>
      </border>
    </dxf>
    <dxf>
      <font>
        <u val="none"/>
      </font>
      <border>
        <bottom style="thin">
          <color auto="1"/>
        </bottom>
        <vertical/>
        <horizontal/>
      </border>
    </dxf>
    <dxf>
      <font>
        <u val="none"/>
      </font>
      <border>
        <bottom style="thin">
          <color auto="1"/>
        </bottom>
        <vertical/>
        <horizontal/>
      </border>
    </dxf>
    <dxf>
      <font>
        <u val="none"/>
      </font>
      <border>
        <bottom style="thin">
          <color auto="1"/>
        </bottom>
        <vertical/>
        <horizontal/>
      </border>
    </dxf>
    <dxf>
      <font>
        <u val="none"/>
      </font>
      <border>
        <bottom style="thin">
          <color auto="1"/>
        </bottom>
        <vertical/>
        <horizontal/>
      </border>
    </dxf>
    <dxf>
      <font>
        <u val="none"/>
      </font>
      <border>
        <bottom style="thin">
          <color auto="1"/>
        </bottom>
        <vertical/>
        <horizontal/>
      </border>
    </dxf>
    <dxf>
      <font>
        <u val="none"/>
      </font>
      <border>
        <bottom style="thin">
          <color auto="1"/>
        </bottom>
        <vertical/>
        <horizontal/>
      </border>
    </dxf>
    <dxf>
      <font>
        <u val="none"/>
      </font>
      <border>
        <bottom style="thin">
          <color auto="1"/>
        </bottom>
        <vertical/>
        <horizontal/>
      </border>
    </dxf>
    <dxf>
      <font>
        <color rgb="FFFF0000"/>
      </font>
      <fill>
        <patternFill>
          <bgColor rgb="FFFFFF00"/>
        </patternFill>
      </fill>
    </dxf>
    <dxf>
      <font>
        <u val="none"/>
      </font>
      <border>
        <bottom style="thin">
          <color auto="1"/>
        </bottom>
        <vertical/>
        <horizontal/>
      </border>
    </dxf>
    <dxf>
      <font>
        <color rgb="FFFF0000"/>
      </font>
      <fill>
        <patternFill>
          <bgColor rgb="FFFFFF00"/>
        </patternFill>
      </fill>
    </dxf>
    <dxf>
      <font>
        <u val="none"/>
      </font>
      <border>
        <bottom style="thin">
          <color auto="1"/>
        </bottom>
        <vertical/>
        <horizontal/>
      </border>
    </dxf>
    <dxf>
      <font>
        <color rgb="FFFF0000"/>
      </font>
      <fill>
        <patternFill>
          <bgColor rgb="FFFFFF00"/>
        </patternFill>
      </fill>
    </dxf>
    <dxf>
      <font>
        <u val="none"/>
      </font>
      <border>
        <bottom style="thin">
          <color auto="1"/>
        </bottom>
        <vertical/>
        <horizontal/>
      </border>
    </dxf>
    <dxf>
      <font>
        <color rgb="FFFF0000"/>
      </font>
      <fill>
        <patternFill>
          <bgColor rgb="FFFFFF00"/>
        </patternFill>
      </fill>
    </dxf>
    <dxf>
      <font>
        <u val="none"/>
      </font>
      <border>
        <bottom style="thin">
          <color auto="1"/>
        </bottom>
        <vertical/>
        <horizontal/>
      </border>
    </dxf>
    <dxf>
      <font>
        <color rgb="FFFF0000"/>
      </font>
      <fill>
        <patternFill>
          <bgColor rgb="FFFFFF00"/>
        </patternFill>
      </fill>
    </dxf>
    <dxf>
      <font>
        <u val="none"/>
      </font>
      <border>
        <bottom style="thin">
          <color auto="1"/>
        </bottom>
        <vertical/>
        <horizontal/>
      </border>
    </dxf>
    <dxf>
      <font>
        <u val="none"/>
      </font>
      <border>
        <bottom style="thin">
          <color auto="1"/>
        </bottom>
        <vertical/>
        <horizontal/>
      </border>
    </dxf>
    <dxf>
      <font>
        <color rgb="FFFF0000"/>
      </font>
      <fill>
        <patternFill>
          <bgColor rgb="FFFFFF00"/>
        </patternFill>
      </fill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.bin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3.bin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4.bin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5.bin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6.bin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7.bin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8.bin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C68E2-FC7D-4C32-A668-4B2FE17C7FFE}">
  <dimension ref="B1:AA48"/>
  <sheetViews>
    <sheetView showGridLines="0" zoomScale="60" zoomScaleNormal="60" workbookViewId="0">
      <pane xSplit="6" ySplit="5" topLeftCell="H48" activePane="bottomRight" state="frozen"/>
      <selection pane="topRight" activeCell="G1" sqref="G1"/>
      <selection pane="bottomLeft" activeCell="A6" sqref="A6"/>
      <selection pane="bottomRight" activeCell="V6" sqref="V6:V48"/>
    </sheetView>
  </sheetViews>
  <sheetFormatPr baseColWidth="10" defaultColWidth="11.44140625" defaultRowHeight="14.4" x14ac:dyDescent="0.3"/>
  <cols>
    <col min="1" max="1" width="2.6640625" customWidth="1"/>
    <col min="2" max="2" width="14" customWidth="1"/>
    <col min="3" max="3" width="17.109375" customWidth="1"/>
    <col min="4" max="4" width="28.44140625" customWidth="1"/>
    <col min="5" max="5" width="6.6640625" bestFit="1" customWidth="1"/>
    <col min="6" max="6" width="49.44140625" bestFit="1" customWidth="1"/>
    <col min="7" max="9" width="17.6640625" style="1" customWidth="1"/>
    <col min="10" max="10" width="20.109375" style="1" customWidth="1"/>
    <col min="11" max="13" width="17.6640625" style="1" customWidth="1"/>
    <col min="14" max="14" width="21" style="1" customWidth="1"/>
    <col min="15" max="17" width="20.109375" hidden="1" customWidth="1"/>
    <col min="18" max="18" width="14.88671875" hidden="1" customWidth="1"/>
    <col min="19" max="19" width="19.44140625" hidden="1" customWidth="1"/>
    <col min="20" max="20" width="20.33203125" customWidth="1"/>
    <col min="21" max="21" width="17.33203125" customWidth="1"/>
    <col min="22" max="23" width="20.33203125" customWidth="1"/>
    <col min="24" max="24" width="7.33203125" style="1" bestFit="1" customWidth="1"/>
    <col min="25" max="25" width="32.88671875" style="1" customWidth="1"/>
    <col min="26" max="26" width="9.44140625" bestFit="1" customWidth="1"/>
  </cols>
  <sheetData>
    <row r="1" spans="2:27" s="2" customFormat="1" ht="23.4" x14ac:dyDescent="0.45">
      <c r="B1" s="555" t="s">
        <v>0</v>
      </c>
      <c r="C1" s="555"/>
      <c r="D1" s="555"/>
      <c r="E1" s="555"/>
      <c r="F1" s="555"/>
      <c r="G1" s="500"/>
      <c r="H1" s="500"/>
      <c r="I1" s="500"/>
      <c r="J1" s="500"/>
      <c r="K1" s="500"/>
      <c r="L1" s="500"/>
      <c r="M1" s="500"/>
      <c r="N1" s="500"/>
      <c r="X1" s="6"/>
      <c r="Y1" s="6"/>
    </row>
    <row r="2" spans="2:27" x14ac:dyDescent="0.3">
      <c r="B2" s="556" t="s">
        <v>1</v>
      </c>
      <c r="C2" s="556"/>
      <c r="D2" s="556"/>
      <c r="E2" s="556"/>
      <c r="F2" s="556"/>
      <c r="G2" s="501"/>
      <c r="H2" s="501"/>
      <c r="I2" s="501"/>
      <c r="J2" s="501"/>
      <c r="K2" s="501"/>
      <c r="L2" s="501"/>
      <c r="M2" s="501"/>
      <c r="N2" s="501"/>
    </row>
    <row r="3" spans="2:27" ht="5.4" customHeight="1" thickBot="1" x14ac:dyDescent="0.35"/>
    <row r="4" spans="2:27" ht="15" thickBot="1" x14ac:dyDescent="0.35">
      <c r="G4" s="557" t="s">
        <v>2</v>
      </c>
      <c r="H4" s="558"/>
      <c r="I4" s="558"/>
      <c r="J4" s="559"/>
      <c r="K4" s="557" t="s">
        <v>3</v>
      </c>
      <c r="L4" s="558"/>
      <c r="M4" s="558"/>
      <c r="N4" s="559"/>
      <c r="T4" s="557" t="s">
        <v>4</v>
      </c>
      <c r="U4" s="558"/>
      <c r="V4" s="558"/>
      <c r="W4" s="559"/>
    </row>
    <row r="5" spans="2:27" ht="60.75" customHeight="1" thickBot="1" x14ac:dyDescent="0.35">
      <c r="B5" s="11" t="s">
        <v>5</v>
      </c>
      <c r="C5" s="4" t="s">
        <v>6</v>
      </c>
      <c r="D5" s="28" t="s">
        <v>7</v>
      </c>
      <c r="E5" s="4" t="s">
        <v>8</v>
      </c>
      <c r="F5" s="28" t="s">
        <v>9</v>
      </c>
      <c r="G5" s="29" t="s">
        <v>10</v>
      </c>
      <c r="H5" s="27" t="s">
        <v>11</v>
      </c>
      <c r="I5" s="27" t="s">
        <v>12</v>
      </c>
      <c r="J5" s="30" t="s">
        <v>13</v>
      </c>
      <c r="K5" s="29" t="s">
        <v>10</v>
      </c>
      <c r="L5" s="27" t="s">
        <v>11</v>
      </c>
      <c r="M5" s="27" t="s">
        <v>12</v>
      </c>
      <c r="N5" s="30" t="s">
        <v>13</v>
      </c>
      <c r="O5" s="12" t="s">
        <v>14</v>
      </c>
      <c r="P5" s="12" t="s">
        <v>15</v>
      </c>
      <c r="Q5" s="12" t="s">
        <v>16</v>
      </c>
      <c r="R5" s="13" t="s">
        <v>17</v>
      </c>
      <c r="S5" s="13" t="s">
        <v>18</v>
      </c>
      <c r="T5" s="29" t="s">
        <v>10</v>
      </c>
      <c r="U5" s="27" t="s">
        <v>11</v>
      </c>
      <c r="V5" s="27" t="s">
        <v>12</v>
      </c>
      <c r="W5" s="30" t="s">
        <v>13</v>
      </c>
      <c r="X5" s="92" t="s">
        <v>19</v>
      </c>
      <c r="Y5" s="552" t="s">
        <v>20</v>
      </c>
    </row>
    <row r="6" spans="2:27" x14ac:dyDescent="0.3">
      <c r="B6" s="8" t="s">
        <v>21</v>
      </c>
      <c r="C6" s="15" t="s">
        <v>22</v>
      </c>
      <c r="D6" s="31" t="s">
        <v>23</v>
      </c>
      <c r="E6" s="32">
        <v>0.1</v>
      </c>
      <c r="F6" s="33" t="s">
        <v>24</v>
      </c>
      <c r="G6" s="25"/>
      <c r="H6" s="34"/>
      <c r="I6" s="34"/>
      <c r="J6" s="35"/>
      <c r="K6" s="25"/>
      <c r="L6" s="34"/>
      <c r="M6" s="34"/>
      <c r="N6" s="35"/>
      <c r="O6" s="36">
        <v>7.0000000000000007E-2</v>
      </c>
      <c r="P6" s="36">
        <v>7.0000000000000007E-2</v>
      </c>
      <c r="Q6" s="36">
        <v>7.0000000000000007E-2</v>
      </c>
      <c r="T6" s="25">
        <v>18990</v>
      </c>
      <c r="U6" s="34">
        <v>0</v>
      </c>
      <c r="V6" s="34">
        <v>18990</v>
      </c>
      <c r="W6" s="35"/>
      <c r="X6" s="20" t="s">
        <v>25</v>
      </c>
      <c r="Y6" s="20"/>
      <c r="Z6" s="280"/>
      <c r="AA6" s="280"/>
    </row>
    <row r="7" spans="2:27" x14ac:dyDescent="0.3">
      <c r="B7" s="8" t="s">
        <v>21</v>
      </c>
      <c r="C7" s="15" t="s">
        <v>22</v>
      </c>
      <c r="D7" s="31" t="s">
        <v>26</v>
      </c>
      <c r="E7" s="32">
        <v>0</v>
      </c>
      <c r="F7" s="33" t="s">
        <v>27</v>
      </c>
      <c r="G7" s="25"/>
      <c r="H7" s="34"/>
      <c r="I7" s="34"/>
      <c r="J7" s="35"/>
      <c r="K7" s="25"/>
      <c r="L7" s="34"/>
      <c r="M7" s="34"/>
      <c r="N7" s="35"/>
      <c r="O7" s="36">
        <v>7.0000000000000007E-2</v>
      </c>
      <c r="P7" s="36">
        <v>7.0000000000000007E-2</v>
      </c>
      <c r="Q7" s="36">
        <v>7.0000000000000007E-2</v>
      </c>
      <c r="T7" s="25">
        <v>18990</v>
      </c>
      <c r="U7" s="34">
        <v>0</v>
      </c>
      <c r="V7" s="34">
        <v>18990</v>
      </c>
      <c r="W7" s="35"/>
      <c r="X7" s="20" t="s">
        <v>25</v>
      </c>
      <c r="Y7" s="20"/>
      <c r="Z7" s="280"/>
      <c r="AA7" s="280"/>
    </row>
    <row r="8" spans="2:27" x14ac:dyDescent="0.3">
      <c r="B8" s="8" t="s">
        <v>21</v>
      </c>
      <c r="C8" s="15" t="s">
        <v>22</v>
      </c>
      <c r="D8" s="31" t="s">
        <v>28</v>
      </c>
      <c r="E8" s="32">
        <v>0.1</v>
      </c>
      <c r="F8" s="33" t="s">
        <v>29</v>
      </c>
      <c r="G8" s="25"/>
      <c r="H8" s="34"/>
      <c r="I8" s="34"/>
      <c r="J8" s="35"/>
      <c r="K8" s="25"/>
      <c r="L8" s="34"/>
      <c r="M8" s="34"/>
      <c r="N8" s="35"/>
      <c r="O8" s="36">
        <v>7.0000000000000007E-2</v>
      </c>
      <c r="P8" s="36">
        <v>7.0000000000000007E-2</v>
      </c>
      <c r="Q8" s="36">
        <v>7.0000000000000007E-2</v>
      </c>
      <c r="S8" t="s">
        <v>30</v>
      </c>
      <c r="T8" s="25">
        <v>17990</v>
      </c>
      <c r="U8" s="34">
        <v>0</v>
      </c>
      <c r="V8" s="34">
        <v>17990</v>
      </c>
      <c r="W8" s="35"/>
      <c r="X8" s="20">
        <v>0</v>
      </c>
      <c r="Y8" s="20"/>
      <c r="Z8" s="280"/>
      <c r="AA8" s="280"/>
    </row>
    <row r="9" spans="2:27" x14ac:dyDescent="0.3">
      <c r="B9" s="10" t="s">
        <v>21</v>
      </c>
      <c r="C9" s="23" t="s">
        <v>22</v>
      </c>
      <c r="D9" s="37" t="s">
        <v>31</v>
      </c>
      <c r="E9" s="38">
        <v>0</v>
      </c>
      <c r="F9" s="39" t="s">
        <v>32</v>
      </c>
      <c r="G9" s="26"/>
      <c r="H9" s="40"/>
      <c r="I9" s="40"/>
      <c r="J9" s="41"/>
      <c r="K9" s="26"/>
      <c r="L9" s="40"/>
      <c r="M9" s="40"/>
      <c r="N9" s="41"/>
      <c r="O9" s="36">
        <v>7.0000000000000007E-2</v>
      </c>
      <c r="P9" s="36">
        <v>7.0000000000000007E-2</v>
      </c>
      <c r="Q9" s="36">
        <v>7.0000000000000007E-2</v>
      </c>
      <c r="T9" s="26">
        <v>17990</v>
      </c>
      <c r="U9" s="40">
        <v>0</v>
      </c>
      <c r="V9" s="40">
        <v>17990</v>
      </c>
      <c r="W9" s="41"/>
      <c r="X9" s="93">
        <v>0</v>
      </c>
      <c r="Y9" s="20"/>
      <c r="Z9" s="280"/>
      <c r="AA9" s="280"/>
    </row>
    <row r="10" spans="2:27" s="5" customFormat="1" x14ac:dyDescent="0.3">
      <c r="B10" s="9" t="s">
        <v>21</v>
      </c>
      <c r="C10" s="19" t="s">
        <v>33</v>
      </c>
      <c r="D10" s="42" t="s">
        <v>34</v>
      </c>
      <c r="E10" s="43">
        <v>0.1</v>
      </c>
      <c r="F10" s="44" t="s">
        <v>35</v>
      </c>
      <c r="G10" s="45"/>
      <c r="H10" s="46"/>
      <c r="I10" s="46"/>
      <c r="J10" s="47"/>
      <c r="K10" s="45">
        <v>16990</v>
      </c>
      <c r="L10" s="46">
        <v>0</v>
      </c>
      <c r="M10" s="46">
        <f t="shared" ref="M10:M13" si="0">+K10-L10</f>
        <v>16990</v>
      </c>
      <c r="N10" s="47"/>
      <c r="O10" s="36">
        <v>7.0000000000000007E-2</v>
      </c>
      <c r="P10" s="36">
        <v>7.0000000000000007E-2</v>
      </c>
      <c r="Q10" s="36">
        <v>7.0000000000000007E-2</v>
      </c>
      <c r="S10" t="s">
        <v>36</v>
      </c>
      <c r="T10" s="45"/>
      <c r="U10" s="46"/>
      <c r="V10" s="46"/>
      <c r="W10" s="47"/>
      <c r="X10" s="94">
        <v>0</v>
      </c>
      <c r="Y10" s="95"/>
      <c r="Z10" s="280"/>
      <c r="AA10" s="280"/>
    </row>
    <row r="11" spans="2:27" x14ac:dyDescent="0.3">
      <c r="B11" s="48" t="s">
        <v>21</v>
      </c>
      <c r="C11" s="22" t="s">
        <v>33</v>
      </c>
      <c r="D11" s="31" t="s">
        <v>37</v>
      </c>
      <c r="E11" s="32">
        <v>0</v>
      </c>
      <c r="F11" s="49" t="s">
        <v>38</v>
      </c>
      <c r="G11" s="25"/>
      <c r="H11" s="34"/>
      <c r="I11" s="34"/>
      <c r="J11" s="35"/>
      <c r="K11" s="50">
        <v>16990</v>
      </c>
      <c r="L11" s="34">
        <v>0</v>
      </c>
      <c r="M11" s="34">
        <f t="shared" si="0"/>
        <v>16990</v>
      </c>
      <c r="N11" s="51"/>
      <c r="O11" s="36">
        <v>7.0000000000000007E-2</v>
      </c>
      <c r="P11" s="36">
        <v>7.0000000000000007E-2</v>
      </c>
      <c r="Q11" s="36">
        <v>7.0000000000000007E-2</v>
      </c>
      <c r="S11" t="e">
        <v>#N/A</v>
      </c>
      <c r="T11" s="50"/>
      <c r="U11" s="34"/>
      <c r="V11" s="34"/>
      <c r="W11" s="51"/>
      <c r="X11" s="20">
        <v>0</v>
      </c>
      <c r="Y11" s="20"/>
      <c r="Z11" s="280"/>
      <c r="AA11" s="280"/>
    </row>
    <row r="12" spans="2:27" x14ac:dyDescent="0.3">
      <c r="B12" s="48" t="s">
        <v>21</v>
      </c>
      <c r="C12" s="22" t="s">
        <v>33</v>
      </c>
      <c r="D12" s="31" t="s">
        <v>39</v>
      </c>
      <c r="E12" s="32">
        <v>0.1</v>
      </c>
      <c r="F12" s="49" t="s">
        <v>40</v>
      </c>
      <c r="G12" s="25"/>
      <c r="H12" s="34"/>
      <c r="I12" s="34"/>
      <c r="J12" s="35"/>
      <c r="K12" s="25">
        <v>15490</v>
      </c>
      <c r="L12" s="34">
        <v>0</v>
      </c>
      <c r="M12" s="34">
        <f t="shared" si="0"/>
        <v>15490</v>
      </c>
      <c r="N12" s="35"/>
      <c r="O12" s="36">
        <v>7.0000000000000007E-2</v>
      </c>
      <c r="P12" s="36">
        <v>7.0000000000000007E-2</v>
      </c>
      <c r="Q12" s="36">
        <v>7.0000000000000007E-2</v>
      </c>
      <c r="S12" t="s">
        <v>41</v>
      </c>
      <c r="T12" s="25"/>
      <c r="U12" s="34"/>
      <c r="V12" s="34"/>
      <c r="W12" s="35"/>
      <c r="X12" s="20">
        <v>0</v>
      </c>
      <c r="Y12" s="20"/>
      <c r="Z12" s="280"/>
      <c r="AA12" s="280"/>
    </row>
    <row r="13" spans="2:27" x14ac:dyDescent="0.3">
      <c r="B13" s="48" t="s">
        <v>21</v>
      </c>
      <c r="C13" s="22" t="s">
        <v>33</v>
      </c>
      <c r="D13" s="31" t="s">
        <v>42</v>
      </c>
      <c r="E13" s="32">
        <v>0</v>
      </c>
      <c r="F13" s="49" t="s">
        <v>43</v>
      </c>
      <c r="G13" s="25"/>
      <c r="H13" s="34"/>
      <c r="I13" s="34"/>
      <c r="J13" s="35"/>
      <c r="K13" s="25">
        <v>15490</v>
      </c>
      <c r="L13" s="34">
        <v>0</v>
      </c>
      <c r="M13" s="34">
        <f t="shared" si="0"/>
        <v>15490</v>
      </c>
      <c r="N13" s="35"/>
      <c r="O13" s="36">
        <v>7.0000000000000007E-2</v>
      </c>
      <c r="P13" s="36">
        <v>7.0000000000000007E-2</v>
      </c>
      <c r="Q13" s="36">
        <v>7.0000000000000007E-2</v>
      </c>
      <c r="S13" t="e">
        <v>#N/A</v>
      </c>
      <c r="T13" s="25"/>
      <c r="U13" s="34"/>
      <c r="V13" s="34"/>
      <c r="W13" s="35"/>
      <c r="X13" s="20">
        <v>0</v>
      </c>
      <c r="Y13" s="20"/>
      <c r="Z13" s="280"/>
      <c r="AA13" s="280"/>
    </row>
    <row r="14" spans="2:27" s="5" customFormat="1" x14ac:dyDescent="0.3">
      <c r="B14" s="9" t="s">
        <v>21</v>
      </c>
      <c r="C14" s="19" t="s">
        <v>44</v>
      </c>
      <c r="D14" s="42" t="s">
        <v>45</v>
      </c>
      <c r="E14" s="43">
        <v>0.1</v>
      </c>
      <c r="F14" s="44" t="s">
        <v>46</v>
      </c>
      <c r="G14" s="45"/>
      <c r="H14" s="46"/>
      <c r="I14" s="46"/>
      <c r="J14" s="47"/>
      <c r="K14" s="45">
        <v>17490</v>
      </c>
      <c r="L14" s="46">
        <v>500</v>
      </c>
      <c r="M14" s="46">
        <f>+K14-L14</f>
        <v>16990</v>
      </c>
      <c r="N14" s="47"/>
      <c r="O14" s="52">
        <v>7.0000000000000007E-2</v>
      </c>
      <c r="P14" s="52">
        <v>7.0000000000000007E-2</v>
      </c>
      <c r="Q14" s="52">
        <v>7.0000000000000007E-2</v>
      </c>
      <c r="R14" s="53"/>
      <c r="S14" s="21"/>
      <c r="T14" s="45">
        <v>18490</v>
      </c>
      <c r="U14" s="46">
        <v>500</v>
      </c>
      <c r="V14" s="46">
        <f>+T14-U14</f>
        <v>17990</v>
      </c>
      <c r="W14" s="47"/>
      <c r="X14" s="94" t="s">
        <v>25</v>
      </c>
      <c r="Y14" s="95"/>
      <c r="Z14" s="280"/>
      <c r="AA14" s="280"/>
    </row>
    <row r="15" spans="2:27" s="5" customFormat="1" x14ac:dyDescent="0.3">
      <c r="B15" s="8" t="s">
        <v>21</v>
      </c>
      <c r="C15" s="15" t="s">
        <v>44</v>
      </c>
      <c r="D15" s="54" t="s">
        <v>47</v>
      </c>
      <c r="E15" s="55">
        <v>0</v>
      </c>
      <c r="F15" s="56" t="s">
        <v>48</v>
      </c>
      <c r="G15" s="50"/>
      <c r="H15" s="57"/>
      <c r="I15" s="57"/>
      <c r="J15" s="51"/>
      <c r="K15" s="50">
        <v>17490</v>
      </c>
      <c r="L15" s="57">
        <v>500</v>
      </c>
      <c r="M15" s="57">
        <v>16990</v>
      </c>
      <c r="N15" s="51"/>
      <c r="O15" s="36">
        <v>7.0000000000000007E-2</v>
      </c>
      <c r="P15" s="36">
        <v>7.0000000000000007E-2</v>
      </c>
      <c r="Q15" s="36">
        <v>7.0000000000000007E-2</v>
      </c>
      <c r="S15"/>
      <c r="T15" s="50">
        <v>18490</v>
      </c>
      <c r="U15" s="57">
        <v>500</v>
      </c>
      <c r="V15" s="57">
        <f t="shared" ref="V15:V20" si="1">+T15-U15</f>
        <v>17990</v>
      </c>
      <c r="W15" s="51"/>
      <c r="X15" s="95" t="s">
        <v>25</v>
      </c>
      <c r="Y15" s="95"/>
      <c r="Z15" s="280"/>
      <c r="AA15" s="280"/>
    </row>
    <row r="16" spans="2:27" s="5" customFormat="1" x14ac:dyDescent="0.3">
      <c r="B16" s="8" t="s">
        <v>21</v>
      </c>
      <c r="C16" s="15" t="s">
        <v>44</v>
      </c>
      <c r="D16" s="54" t="s">
        <v>49</v>
      </c>
      <c r="E16" s="55">
        <v>0.1</v>
      </c>
      <c r="F16" s="56" t="s">
        <v>50</v>
      </c>
      <c r="G16" s="50"/>
      <c r="H16" s="57"/>
      <c r="I16" s="57"/>
      <c r="J16" s="51"/>
      <c r="K16" s="50"/>
      <c r="L16" s="57"/>
      <c r="M16" s="57"/>
      <c r="N16" s="51"/>
      <c r="O16" s="36">
        <v>7.0000000000000007E-2</v>
      </c>
      <c r="P16" s="36">
        <v>7.0000000000000007E-2</v>
      </c>
      <c r="Q16" s="36">
        <v>7.0000000000000007E-2</v>
      </c>
      <c r="S16"/>
      <c r="T16" s="50">
        <v>20490</v>
      </c>
      <c r="U16" s="57">
        <v>500</v>
      </c>
      <c r="V16" s="57">
        <f t="shared" si="1"/>
        <v>19990</v>
      </c>
      <c r="W16" s="51"/>
      <c r="X16" s="95" t="s">
        <v>25</v>
      </c>
      <c r="Y16" s="95"/>
      <c r="Z16" s="280"/>
      <c r="AA16" s="280"/>
    </row>
    <row r="17" spans="2:27" x14ac:dyDescent="0.3">
      <c r="B17" s="48" t="s">
        <v>21</v>
      </c>
      <c r="C17" s="22" t="s">
        <v>44</v>
      </c>
      <c r="D17" s="31" t="s">
        <v>51</v>
      </c>
      <c r="E17" s="32">
        <v>0</v>
      </c>
      <c r="F17" s="56" t="s">
        <v>52</v>
      </c>
      <c r="G17" s="25"/>
      <c r="H17" s="34"/>
      <c r="I17" s="34"/>
      <c r="J17" s="35"/>
      <c r="K17" s="25"/>
      <c r="L17" s="34"/>
      <c r="M17" s="34"/>
      <c r="N17" s="35"/>
      <c r="O17" s="36">
        <v>7.0000000000000007E-2</v>
      </c>
      <c r="P17" s="36">
        <v>7.0000000000000007E-2</v>
      </c>
      <c r="Q17" s="36">
        <v>7.0000000000000007E-2</v>
      </c>
      <c r="T17" s="25">
        <v>20490</v>
      </c>
      <c r="U17" s="34">
        <v>500</v>
      </c>
      <c r="V17" s="34">
        <f t="shared" si="1"/>
        <v>19990</v>
      </c>
      <c r="W17" s="35"/>
      <c r="X17" s="20" t="s">
        <v>25</v>
      </c>
      <c r="Y17" s="95"/>
      <c r="Z17" s="280"/>
      <c r="AA17" s="280"/>
    </row>
    <row r="18" spans="2:27" x14ac:dyDescent="0.3">
      <c r="B18" s="48" t="s">
        <v>21</v>
      </c>
      <c r="C18" s="22" t="s">
        <v>44</v>
      </c>
      <c r="D18" s="31" t="s">
        <v>53</v>
      </c>
      <c r="E18" s="32">
        <v>0.1</v>
      </c>
      <c r="F18" s="49" t="s">
        <v>54</v>
      </c>
      <c r="G18" s="25"/>
      <c r="H18" s="34"/>
      <c r="I18" s="34"/>
      <c r="J18" s="35"/>
      <c r="K18" s="25"/>
      <c r="L18" s="34"/>
      <c r="M18" s="34"/>
      <c r="N18" s="35"/>
      <c r="O18" s="36">
        <v>7.0000000000000007E-2</v>
      </c>
      <c r="P18" s="36">
        <v>7.0000000000000007E-2</v>
      </c>
      <c r="Q18" s="36">
        <v>7.0000000000000007E-2</v>
      </c>
      <c r="T18" s="25">
        <v>22990</v>
      </c>
      <c r="U18" s="34">
        <v>300</v>
      </c>
      <c r="V18" s="34">
        <f t="shared" si="1"/>
        <v>22690</v>
      </c>
      <c r="W18" s="35"/>
      <c r="X18" s="20" t="s">
        <v>25</v>
      </c>
      <c r="Y18" s="20"/>
      <c r="Z18" s="280"/>
      <c r="AA18" s="280"/>
    </row>
    <row r="19" spans="2:27" hidden="1" x14ac:dyDescent="0.3">
      <c r="B19" s="48" t="s">
        <v>21</v>
      </c>
      <c r="C19" s="22" t="s">
        <v>44</v>
      </c>
      <c r="D19" s="31" t="s">
        <v>55</v>
      </c>
      <c r="E19" s="32">
        <v>0</v>
      </c>
      <c r="F19" s="49" t="s">
        <v>56</v>
      </c>
      <c r="G19" s="25"/>
      <c r="H19" s="34"/>
      <c r="I19" s="34"/>
      <c r="J19" s="35"/>
      <c r="K19" s="25"/>
      <c r="L19" s="34"/>
      <c r="M19" s="34"/>
      <c r="N19" s="35"/>
      <c r="O19" s="36">
        <v>7.0000000000000007E-2</v>
      </c>
      <c r="P19" s="36">
        <v>7.0000000000000007E-2</v>
      </c>
      <c r="Q19" s="36">
        <v>7.0000000000000007E-2</v>
      </c>
      <c r="T19" s="25">
        <v>22990</v>
      </c>
      <c r="U19" s="34">
        <v>300</v>
      </c>
      <c r="V19" s="34">
        <f t="shared" si="1"/>
        <v>22690</v>
      </c>
      <c r="W19" s="35"/>
      <c r="X19" s="20" t="s">
        <v>25</v>
      </c>
      <c r="Y19" s="20"/>
      <c r="Z19" s="280"/>
      <c r="AA19" s="280"/>
    </row>
    <row r="20" spans="2:27" x14ac:dyDescent="0.3">
      <c r="B20" s="48" t="s">
        <v>21</v>
      </c>
      <c r="C20" s="22" t="s">
        <v>44</v>
      </c>
      <c r="D20" s="31" t="s">
        <v>57</v>
      </c>
      <c r="E20" s="32">
        <v>0.1</v>
      </c>
      <c r="F20" s="49" t="s">
        <v>58</v>
      </c>
      <c r="G20" s="25"/>
      <c r="H20" s="34"/>
      <c r="I20" s="34"/>
      <c r="J20" s="35"/>
      <c r="K20" s="25"/>
      <c r="L20" s="34"/>
      <c r="M20" s="34"/>
      <c r="N20" s="35"/>
      <c r="O20" s="36">
        <v>7.0000000000000007E-2</v>
      </c>
      <c r="P20" s="36">
        <v>7.0000000000000007E-2</v>
      </c>
      <c r="Q20" s="36">
        <v>7.0000000000000007E-2</v>
      </c>
      <c r="T20" s="25">
        <v>23290</v>
      </c>
      <c r="U20" s="34">
        <v>300</v>
      </c>
      <c r="V20" s="34">
        <f t="shared" si="1"/>
        <v>22990</v>
      </c>
      <c r="W20" s="553"/>
      <c r="X20" s="20" t="s">
        <v>25</v>
      </c>
      <c r="Y20" s="20"/>
      <c r="Z20" s="280"/>
      <c r="AA20" s="280"/>
    </row>
    <row r="21" spans="2:27" hidden="1" x14ac:dyDescent="0.3">
      <c r="B21" s="58" t="s">
        <v>21</v>
      </c>
      <c r="C21" s="24" t="s">
        <v>44</v>
      </c>
      <c r="D21" s="37" t="s">
        <v>59</v>
      </c>
      <c r="E21" s="38">
        <v>0</v>
      </c>
      <c r="F21" s="59" t="s">
        <v>60</v>
      </c>
      <c r="G21" s="26"/>
      <c r="H21" s="40"/>
      <c r="I21" s="40"/>
      <c r="J21" s="41"/>
      <c r="K21" s="26"/>
      <c r="L21" s="40"/>
      <c r="M21" s="40"/>
      <c r="N21" s="41"/>
      <c r="O21" s="60">
        <v>7.0000000000000007E-2</v>
      </c>
      <c r="P21" s="60">
        <v>7.0000000000000007E-2</v>
      </c>
      <c r="Q21" s="60">
        <v>7.0000000000000007E-2</v>
      </c>
      <c r="R21" s="18"/>
      <c r="S21" s="18"/>
      <c r="T21" s="26">
        <v>23290</v>
      </c>
      <c r="U21" s="40">
        <v>300</v>
      </c>
      <c r="V21" s="40">
        <f>+T21-U21</f>
        <v>22990</v>
      </c>
      <c r="W21" s="41"/>
      <c r="X21" s="93" t="e">
        <v>#N/A</v>
      </c>
      <c r="Y21" s="20"/>
      <c r="Z21" s="280" t="e">
        <f>SUM(#REF!)</f>
        <v>#REF!</v>
      </c>
      <c r="AA21" s="280" t="e">
        <f>+#REF!+Z21</f>
        <v>#REF!</v>
      </c>
    </row>
    <row r="22" spans="2:27" x14ac:dyDescent="0.3">
      <c r="B22" s="61" t="s">
        <v>21</v>
      </c>
      <c r="C22" s="62" t="s">
        <v>61</v>
      </c>
      <c r="D22" s="63" t="s">
        <v>62</v>
      </c>
      <c r="E22" s="64">
        <v>0</v>
      </c>
      <c r="F22" s="65" t="s">
        <v>63</v>
      </c>
      <c r="G22" s="66"/>
      <c r="H22" s="67"/>
      <c r="I22" s="67"/>
      <c r="J22" s="68"/>
      <c r="K22" s="66"/>
      <c r="L22" s="67"/>
      <c r="M22" s="67"/>
      <c r="N22" s="68"/>
      <c r="O22" s="52">
        <v>7.0000000000000007E-2</v>
      </c>
      <c r="P22" s="52">
        <v>7.0000000000000007E-2</v>
      </c>
      <c r="Q22" s="52">
        <v>7.0000000000000007E-2</v>
      </c>
      <c r="R22" s="21"/>
      <c r="S22" s="21" t="e">
        <v>#N/A</v>
      </c>
      <c r="T22" s="66">
        <v>16490</v>
      </c>
      <c r="U22" s="67">
        <v>500</v>
      </c>
      <c r="V22" s="67">
        <f>+T22-U22</f>
        <v>15990</v>
      </c>
      <c r="W22" s="68"/>
      <c r="X22" s="96">
        <v>0</v>
      </c>
      <c r="Y22" s="20"/>
    </row>
    <row r="23" spans="2:27" hidden="1" x14ac:dyDescent="0.3">
      <c r="B23" s="48" t="s">
        <v>21</v>
      </c>
      <c r="C23" s="22" t="s">
        <v>64</v>
      </c>
      <c r="D23" s="31" t="s">
        <v>65</v>
      </c>
      <c r="E23" s="32">
        <v>0.1</v>
      </c>
      <c r="F23" s="49" t="s">
        <v>66</v>
      </c>
      <c r="G23" s="25">
        <v>28490</v>
      </c>
      <c r="H23" s="34">
        <v>0</v>
      </c>
      <c r="I23" s="34">
        <f>+G23-H23</f>
        <v>28490</v>
      </c>
      <c r="J23" s="35"/>
      <c r="K23" s="50"/>
      <c r="L23" s="34"/>
      <c r="M23" s="34"/>
      <c r="N23" s="51"/>
      <c r="O23" s="36">
        <v>7.0000000000000007E-2</v>
      </c>
      <c r="P23" s="36">
        <v>7.0000000000000007E-2</v>
      </c>
      <c r="Q23" s="36">
        <v>7.0000000000000007E-2</v>
      </c>
      <c r="S23" t="s">
        <v>67</v>
      </c>
      <c r="T23" s="50"/>
      <c r="U23" s="34"/>
      <c r="V23" s="34"/>
      <c r="W23" s="51"/>
      <c r="X23" s="20">
        <v>0</v>
      </c>
      <c r="Y23" s="20"/>
    </row>
    <row r="24" spans="2:27" s="5" customFormat="1" x14ac:dyDescent="0.3">
      <c r="B24" s="9" t="s">
        <v>21</v>
      </c>
      <c r="C24" s="19" t="s">
        <v>68</v>
      </c>
      <c r="D24" s="42" t="s">
        <v>69</v>
      </c>
      <c r="E24" s="43">
        <v>0.05</v>
      </c>
      <c r="F24" s="44" t="s">
        <v>70</v>
      </c>
      <c r="G24" s="45"/>
      <c r="H24" s="46"/>
      <c r="I24" s="46"/>
      <c r="J24" s="47"/>
      <c r="K24" s="45"/>
      <c r="L24" s="46"/>
      <c r="M24" s="46"/>
      <c r="N24" s="47"/>
      <c r="O24" s="36">
        <v>0.05</v>
      </c>
      <c r="P24" s="36">
        <v>0.05</v>
      </c>
      <c r="Q24" s="36">
        <v>0.05</v>
      </c>
      <c r="S24" t="s">
        <v>71</v>
      </c>
      <c r="T24" s="45">
        <v>9490</v>
      </c>
      <c r="U24" s="46">
        <v>500</v>
      </c>
      <c r="V24" s="46">
        <f t="shared" ref="V24:V33" si="2">+T24-U24</f>
        <v>8990</v>
      </c>
      <c r="W24" s="47"/>
      <c r="X24" s="94">
        <v>0</v>
      </c>
      <c r="Y24" s="95"/>
      <c r="Z24" s="554"/>
    </row>
    <row r="25" spans="2:27" x14ac:dyDescent="0.3">
      <c r="B25" s="48" t="s">
        <v>21</v>
      </c>
      <c r="C25" s="22" t="s">
        <v>68</v>
      </c>
      <c r="D25" s="31" t="s">
        <v>72</v>
      </c>
      <c r="E25" s="32">
        <v>0</v>
      </c>
      <c r="F25" s="49" t="s">
        <v>73</v>
      </c>
      <c r="G25" s="25"/>
      <c r="H25" s="34"/>
      <c r="I25" s="34"/>
      <c r="J25" s="35"/>
      <c r="K25" s="50"/>
      <c r="L25" s="57"/>
      <c r="M25" s="57"/>
      <c r="N25" s="51"/>
      <c r="O25" s="36">
        <v>0.05</v>
      </c>
      <c r="P25" s="36">
        <v>0.05</v>
      </c>
      <c r="Q25" s="36">
        <v>0.05</v>
      </c>
      <c r="S25" t="e">
        <v>#N/A</v>
      </c>
      <c r="T25" s="50">
        <v>9990</v>
      </c>
      <c r="U25" s="57">
        <v>0</v>
      </c>
      <c r="V25" s="57">
        <f t="shared" si="2"/>
        <v>9990</v>
      </c>
      <c r="W25" s="51"/>
      <c r="X25" s="95">
        <v>0</v>
      </c>
      <c r="Y25" s="95"/>
    </row>
    <row r="26" spans="2:27" x14ac:dyDescent="0.3">
      <c r="B26" s="48" t="s">
        <v>21</v>
      </c>
      <c r="C26" s="22" t="s">
        <v>68</v>
      </c>
      <c r="D26" s="31" t="s">
        <v>74</v>
      </c>
      <c r="E26" s="32">
        <v>0.05</v>
      </c>
      <c r="F26" s="49" t="s">
        <v>75</v>
      </c>
      <c r="G26" s="25"/>
      <c r="H26" s="34"/>
      <c r="I26" s="34"/>
      <c r="J26" s="35"/>
      <c r="K26" s="50"/>
      <c r="L26" s="57"/>
      <c r="M26" s="57"/>
      <c r="N26" s="51"/>
      <c r="O26" s="36">
        <v>7.0000000000000007E-2</v>
      </c>
      <c r="P26" s="36">
        <v>7.0000000000000007E-2</v>
      </c>
      <c r="Q26" s="36">
        <v>7.0000000000000007E-2</v>
      </c>
      <c r="S26" t="s">
        <v>76</v>
      </c>
      <c r="T26" s="50">
        <v>12490</v>
      </c>
      <c r="U26" s="57">
        <v>0</v>
      </c>
      <c r="V26" s="57">
        <f t="shared" si="2"/>
        <v>12490</v>
      </c>
      <c r="W26" s="51"/>
      <c r="X26" s="95" t="s">
        <v>25</v>
      </c>
      <c r="Y26" s="95"/>
    </row>
    <row r="27" spans="2:27" x14ac:dyDescent="0.3">
      <c r="B27" s="48" t="s">
        <v>21</v>
      </c>
      <c r="C27" s="22" t="s">
        <v>68</v>
      </c>
      <c r="D27" s="31" t="s">
        <v>77</v>
      </c>
      <c r="E27" s="32">
        <v>0</v>
      </c>
      <c r="F27" s="49" t="s">
        <v>78</v>
      </c>
      <c r="G27" s="25"/>
      <c r="H27" s="34"/>
      <c r="I27" s="34"/>
      <c r="J27" s="35"/>
      <c r="K27" s="50"/>
      <c r="L27" s="57"/>
      <c r="M27" s="57"/>
      <c r="N27" s="51"/>
      <c r="O27" s="36">
        <v>7.0000000000000007E-2</v>
      </c>
      <c r="P27" s="36">
        <v>7.0000000000000007E-2</v>
      </c>
      <c r="Q27" s="36">
        <v>7.0000000000000007E-2</v>
      </c>
      <c r="S27" t="e">
        <v>#N/A</v>
      </c>
      <c r="T27" s="50">
        <f>+T26+600</f>
        <v>13090</v>
      </c>
      <c r="U27" s="57">
        <v>0</v>
      </c>
      <c r="V27" s="57">
        <f t="shared" si="2"/>
        <v>13090</v>
      </c>
      <c r="W27" s="51"/>
      <c r="X27" s="95" t="s">
        <v>25</v>
      </c>
      <c r="Y27" s="95"/>
    </row>
    <row r="28" spans="2:27" x14ac:dyDescent="0.3">
      <c r="B28" s="48" t="s">
        <v>21</v>
      </c>
      <c r="C28" s="22" t="s">
        <v>68</v>
      </c>
      <c r="D28" s="31" t="s">
        <v>79</v>
      </c>
      <c r="E28" s="32">
        <v>0.05</v>
      </c>
      <c r="F28" s="49" t="s">
        <v>80</v>
      </c>
      <c r="G28" s="25"/>
      <c r="H28" s="34"/>
      <c r="I28" s="34"/>
      <c r="J28" s="35"/>
      <c r="K28" s="50"/>
      <c r="L28" s="57"/>
      <c r="M28" s="57"/>
      <c r="N28" s="51"/>
      <c r="O28" s="36">
        <v>7.0000000000000007E-2</v>
      </c>
      <c r="P28" s="36">
        <v>7.0000000000000007E-2</v>
      </c>
      <c r="Q28" s="36">
        <v>7.0000000000000007E-2</v>
      </c>
      <c r="S28" t="s">
        <v>81</v>
      </c>
      <c r="T28" s="50">
        <v>10790</v>
      </c>
      <c r="U28" s="57">
        <v>0</v>
      </c>
      <c r="V28" s="57">
        <f t="shared" si="2"/>
        <v>10790</v>
      </c>
      <c r="W28" s="51"/>
      <c r="X28" s="95" t="s">
        <v>25</v>
      </c>
      <c r="Y28" s="95"/>
    </row>
    <row r="29" spans="2:27" x14ac:dyDescent="0.3">
      <c r="B29" s="58" t="s">
        <v>21</v>
      </c>
      <c r="C29" s="24" t="s">
        <v>68</v>
      </c>
      <c r="D29" s="37" t="s">
        <v>82</v>
      </c>
      <c r="E29" s="38">
        <v>0</v>
      </c>
      <c r="F29" s="59" t="s">
        <v>83</v>
      </c>
      <c r="G29" s="26"/>
      <c r="H29" s="40"/>
      <c r="I29" s="40"/>
      <c r="J29" s="41"/>
      <c r="K29" s="69"/>
      <c r="L29" s="57"/>
      <c r="M29" s="70"/>
      <c r="N29" s="71"/>
      <c r="O29" s="36">
        <v>7.0000000000000007E-2</v>
      </c>
      <c r="P29" s="36">
        <v>7.0000000000000007E-2</v>
      </c>
      <c r="Q29" s="36">
        <v>7.0000000000000007E-2</v>
      </c>
      <c r="S29" t="e">
        <v>#N/A</v>
      </c>
      <c r="T29" s="69">
        <f>+T28+600</f>
        <v>11390</v>
      </c>
      <c r="U29" s="57">
        <v>0</v>
      </c>
      <c r="V29" s="70">
        <f t="shared" si="2"/>
        <v>11390</v>
      </c>
      <c r="W29" s="71"/>
      <c r="X29" s="97" t="s">
        <v>25</v>
      </c>
      <c r="Y29" s="95"/>
    </row>
    <row r="30" spans="2:27" s="3" customFormat="1" x14ac:dyDescent="0.3">
      <c r="B30" s="72" t="s">
        <v>21</v>
      </c>
      <c r="C30" s="73" t="s">
        <v>84</v>
      </c>
      <c r="D30" s="74" t="s">
        <v>85</v>
      </c>
      <c r="E30" s="75">
        <v>0.1</v>
      </c>
      <c r="F30" s="76" t="s">
        <v>86</v>
      </c>
      <c r="G30" s="77"/>
      <c r="H30" s="78"/>
      <c r="I30" s="78"/>
      <c r="J30" s="79"/>
      <c r="K30" s="77">
        <v>10990</v>
      </c>
      <c r="L30" s="78">
        <v>0</v>
      </c>
      <c r="M30" s="78">
        <f t="shared" ref="M30:M35" si="3">+K30-L30</f>
        <v>10990</v>
      </c>
      <c r="N30" s="79"/>
      <c r="O30" s="36">
        <v>7.0000000000000007E-2</v>
      </c>
      <c r="P30" s="36">
        <v>7.0000000000000007E-2</v>
      </c>
      <c r="Q30" s="36">
        <v>7.0000000000000007E-2</v>
      </c>
      <c r="S30" t="s">
        <v>87</v>
      </c>
      <c r="T30" s="77">
        <v>10990</v>
      </c>
      <c r="U30" s="78">
        <v>0</v>
      </c>
      <c r="V30" s="78">
        <f>+T30-U30</f>
        <v>10990</v>
      </c>
      <c r="W30" s="79"/>
      <c r="X30" s="98" t="s">
        <v>25</v>
      </c>
      <c r="Y30" s="20"/>
    </row>
    <row r="31" spans="2:27" x14ac:dyDescent="0.3">
      <c r="B31" s="48" t="s">
        <v>21</v>
      </c>
      <c r="C31" s="22" t="s">
        <v>84</v>
      </c>
      <c r="D31" s="31" t="s">
        <v>88</v>
      </c>
      <c r="E31" s="32">
        <v>0</v>
      </c>
      <c r="F31" s="49" t="s">
        <v>89</v>
      </c>
      <c r="G31" s="25"/>
      <c r="H31" s="34"/>
      <c r="I31" s="34"/>
      <c r="J31" s="35"/>
      <c r="K31" s="25">
        <v>10990</v>
      </c>
      <c r="L31" s="34">
        <v>0</v>
      </c>
      <c r="M31" s="34">
        <f t="shared" si="3"/>
        <v>10990</v>
      </c>
      <c r="N31" s="35"/>
      <c r="O31" s="36">
        <v>7.0000000000000007E-2</v>
      </c>
      <c r="P31" s="36">
        <v>7.0000000000000007E-2</v>
      </c>
      <c r="Q31" s="36">
        <v>7.0000000000000007E-2</v>
      </c>
      <c r="S31" t="e">
        <v>#N/A</v>
      </c>
      <c r="T31" s="25">
        <f>+T30+600</f>
        <v>11590</v>
      </c>
      <c r="U31" s="34">
        <v>0</v>
      </c>
      <c r="V31" s="34">
        <f>+T31-U31</f>
        <v>11590</v>
      </c>
      <c r="W31" s="35"/>
      <c r="X31" s="20" t="s">
        <v>25</v>
      </c>
      <c r="Y31" s="20"/>
    </row>
    <row r="32" spans="2:27" x14ac:dyDescent="0.3">
      <c r="B32" s="48" t="s">
        <v>21</v>
      </c>
      <c r="C32" s="22" t="s">
        <v>84</v>
      </c>
      <c r="D32" s="31" t="s">
        <v>90</v>
      </c>
      <c r="E32" s="32">
        <v>0</v>
      </c>
      <c r="F32" s="49" t="s">
        <v>91</v>
      </c>
      <c r="G32" s="25"/>
      <c r="H32" s="34"/>
      <c r="I32" s="34"/>
      <c r="J32" s="35"/>
      <c r="K32" s="25">
        <v>10990</v>
      </c>
      <c r="L32" s="34">
        <v>0</v>
      </c>
      <c r="M32" s="34">
        <f t="shared" si="3"/>
        <v>10990</v>
      </c>
      <c r="N32" s="35"/>
      <c r="O32" s="36">
        <v>7.0000000000000007E-2</v>
      </c>
      <c r="P32" s="36">
        <v>7.0000000000000007E-2</v>
      </c>
      <c r="Q32" s="36">
        <v>7.0000000000000007E-2</v>
      </c>
      <c r="T32" s="25">
        <f>+T31</f>
        <v>11590</v>
      </c>
      <c r="U32" s="34">
        <v>0</v>
      </c>
      <c r="V32" s="34">
        <f>+V31</f>
        <v>11590</v>
      </c>
      <c r="W32" s="35"/>
      <c r="X32" s="20" t="s">
        <v>25</v>
      </c>
      <c r="Y32" s="20"/>
    </row>
    <row r="33" spans="2:25" x14ac:dyDescent="0.3">
      <c r="B33" s="58" t="s">
        <v>21</v>
      </c>
      <c r="C33" s="24" t="s">
        <v>84</v>
      </c>
      <c r="D33" s="37" t="s">
        <v>92</v>
      </c>
      <c r="E33" s="38">
        <v>0</v>
      </c>
      <c r="F33" s="59" t="s">
        <v>93</v>
      </c>
      <c r="G33" s="26"/>
      <c r="H33" s="40"/>
      <c r="I33" s="40"/>
      <c r="J33" s="41"/>
      <c r="K33" s="26">
        <f>+K32</f>
        <v>10990</v>
      </c>
      <c r="L33" s="40">
        <v>0</v>
      </c>
      <c r="M33" s="40">
        <f t="shared" si="3"/>
        <v>10990</v>
      </c>
      <c r="N33" s="41"/>
      <c r="O33" s="36">
        <v>7.0000000000000007E-2</v>
      </c>
      <c r="P33" s="36">
        <v>7.0000000000000007E-2</v>
      </c>
      <c r="Q33" s="36">
        <v>7.0000000000000007E-2</v>
      </c>
      <c r="S33" t="e">
        <v>#N/A</v>
      </c>
      <c r="T33" s="26">
        <f>+T32</f>
        <v>11590</v>
      </c>
      <c r="U33" s="40">
        <v>0</v>
      </c>
      <c r="V33" s="40">
        <f t="shared" si="2"/>
        <v>11590</v>
      </c>
      <c r="W33" s="41"/>
      <c r="X33" s="93" t="s">
        <v>25</v>
      </c>
      <c r="Y33" s="20"/>
    </row>
    <row r="34" spans="2:25" x14ac:dyDescent="0.3">
      <c r="B34" s="72" t="s">
        <v>21</v>
      </c>
      <c r="C34" s="73" t="s">
        <v>94</v>
      </c>
      <c r="D34" s="31" t="s">
        <v>95</v>
      </c>
      <c r="E34" s="32">
        <v>0</v>
      </c>
      <c r="F34" s="49" t="s">
        <v>96</v>
      </c>
      <c r="G34" s="25"/>
      <c r="H34" s="34"/>
      <c r="I34" s="34"/>
      <c r="J34" s="35"/>
      <c r="K34" s="25">
        <v>36990</v>
      </c>
      <c r="L34" s="34">
        <v>1000</v>
      </c>
      <c r="M34" s="34">
        <f t="shared" si="3"/>
        <v>35990</v>
      </c>
      <c r="N34" s="35"/>
      <c r="O34" s="36">
        <v>7.0000000000000007E-2</v>
      </c>
      <c r="P34" s="36">
        <v>7.0000000000000007E-2</v>
      </c>
      <c r="Q34" s="36">
        <v>7.0000000000000007E-2</v>
      </c>
      <c r="T34" s="25">
        <v>36990</v>
      </c>
      <c r="U34" s="34">
        <v>1000</v>
      </c>
      <c r="V34" s="34">
        <f>+T34-U34</f>
        <v>35990</v>
      </c>
      <c r="W34" s="35"/>
      <c r="X34" s="20">
        <v>0</v>
      </c>
      <c r="Y34" s="20"/>
    </row>
    <row r="35" spans="2:25" s="3" customFormat="1" x14ac:dyDescent="0.3">
      <c r="B35" s="72" t="s">
        <v>21</v>
      </c>
      <c r="C35" s="73" t="s">
        <v>97</v>
      </c>
      <c r="D35" s="74" t="s">
        <v>98</v>
      </c>
      <c r="E35" s="75">
        <v>0</v>
      </c>
      <c r="F35" s="76" t="s">
        <v>99</v>
      </c>
      <c r="G35" s="77"/>
      <c r="H35" s="78"/>
      <c r="I35" s="78"/>
      <c r="J35" s="79"/>
      <c r="K35" s="77">
        <v>39990</v>
      </c>
      <c r="L35" s="78">
        <v>0</v>
      </c>
      <c r="M35" s="78">
        <f t="shared" si="3"/>
        <v>39990</v>
      </c>
      <c r="N35" s="79"/>
      <c r="O35" s="36">
        <v>7.0000000000000007E-2</v>
      </c>
      <c r="P35" s="36">
        <v>7.0000000000000007E-2</v>
      </c>
      <c r="Q35" s="36">
        <v>7.0000000000000007E-2</v>
      </c>
      <c r="S35" t="s">
        <v>100</v>
      </c>
      <c r="T35" s="77">
        <v>41990</v>
      </c>
      <c r="U35" s="78">
        <v>500</v>
      </c>
      <c r="V35" s="78">
        <f>+T35-U35</f>
        <v>41490</v>
      </c>
      <c r="W35" s="79"/>
      <c r="X35" s="98">
        <v>0</v>
      </c>
      <c r="Y35" s="20"/>
    </row>
    <row r="36" spans="2:25" hidden="1" x14ac:dyDescent="0.3">
      <c r="B36" s="9" t="s">
        <v>21</v>
      </c>
      <c r="C36" s="19" t="s">
        <v>101</v>
      </c>
      <c r="D36" s="42" t="s">
        <v>102</v>
      </c>
      <c r="E36" s="43">
        <v>0</v>
      </c>
      <c r="F36" s="44" t="s">
        <v>103</v>
      </c>
      <c r="G36" s="45"/>
      <c r="H36" s="46"/>
      <c r="I36" s="46"/>
      <c r="J36" s="47"/>
      <c r="K36" s="45"/>
      <c r="L36" s="46"/>
      <c r="M36" s="46"/>
      <c r="N36" s="47"/>
      <c r="O36" s="36">
        <v>7.0000000000000007E-2</v>
      </c>
      <c r="P36" s="36">
        <v>7.0000000000000007E-2</v>
      </c>
      <c r="Q36" s="36">
        <v>7.0000000000000007E-2</v>
      </c>
      <c r="S36" t="e">
        <v>#N/A</v>
      </c>
      <c r="T36" s="45"/>
      <c r="U36" s="46"/>
      <c r="V36" s="46"/>
      <c r="W36" s="47"/>
      <c r="X36" s="94">
        <v>0</v>
      </c>
      <c r="Y36" s="95"/>
    </row>
    <row r="37" spans="2:25" x14ac:dyDescent="0.3">
      <c r="B37" s="9" t="s">
        <v>21</v>
      </c>
      <c r="C37" s="19" t="s">
        <v>101</v>
      </c>
      <c r="D37" s="42" t="s">
        <v>104</v>
      </c>
      <c r="E37" s="43">
        <v>0</v>
      </c>
      <c r="F37" s="44" t="s">
        <v>105</v>
      </c>
      <c r="G37" s="45"/>
      <c r="H37" s="46"/>
      <c r="I37" s="46"/>
      <c r="J37" s="47"/>
      <c r="K37" s="77"/>
      <c r="L37" s="78"/>
      <c r="M37" s="78"/>
      <c r="N37" s="79"/>
      <c r="O37" s="52">
        <v>7.0000000000000007E-2</v>
      </c>
      <c r="P37" s="52">
        <v>7.0000000000000007E-2</v>
      </c>
      <c r="Q37" s="52">
        <v>7.0000000000000007E-2</v>
      </c>
      <c r="R37" s="21"/>
      <c r="S37" s="21" t="s">
        <v>106</v>
      </c>
      <c r="T37" s="77">
        <v>19290</v>
      </c>
      <c r="U37" s="78">
        <v>800</v>
      </c>
      <c r="V37" s="78">
        <f>+T37-U37</f>
        <v>18490</v>
      </c>
      <c r="W37" s="79"/>
      <c r="X37" s="98">
        <v>0</v>
      </c>
      <c r="Y37" s="20"/>
    </row>
    <row r="38" spans="2:25" x14ac:dyDescent="0.3">
      <c r="B38" s="48" t="s">
        <v>21</v>
      </c>
      <c r="C38" s="22" t="s">
        <v>101</v>
      </c>
      <c r="D38" s="31" t="s">
        <v>107</v>
      </c>
      <c r="E38" s="32">
        <v>0</v>
      </c>
      <c r="F38" s="49" t="s">
        <v>108</v>
      </c>
      <c r="G38" s="25"/>
      <c r="H38" s="34"/>
      <c r="I38" s="34"/>
      <c r="J38" s="35"/>
      <c r="K38" s="25"/>
      <c r="L38" s="34"/>
      <c r="M38" s="34"/>
      <c r="N38" s="35"/>
      <c r="O38" s="36">
        <v>7.0000000000000007E-2</v>
      </c>
      <c r="P38" s="36">
        <v>7.0000000000000007E-2</v>
      </c>
      <c r="Q38" s="36">
        <v>7.0000000000000007E-2</v>
      </c>
      <c r="S38" t="e">
        <v>#N/A</v>
      </c>
      <c r="T38" s="25">
        <v>20290</v>
      </c>
      <c r="U38" s="34">
        <v>800</v>
      </c>
      <c r="V38" s="34">
        <f>+T38-U38</f>
        <v>19490</v>
      </c>
      <c r="W38" s="35"/>
      <c r="X38" s="20">
        <v>0</v>
      </c>
      <c r="Y38" s="20"/>
    </row>
    <row r="39" spans="2:25" hidden="1" x14ac:dyDescent="0.3">
      <c r="B39" s="48" t="s">
        <v>21</v>
      </c>
      <c r="C39" s="22" t="s">
        <v>101</v>
      </c>
      <c r="D39" s="31" t="s">
        <v>109</v>
      </c>
      <c r="E39" s="32">
        <v>0</v>
      </c>
      <c r="F39" s="49" t="s">
        <v>110</v>
      </c>
      <c r="G39" s="25"/>
      <c r="H39" s="34"/>
      <c r="I39" s="34"/>
      <c r="J39" s="35"/>
      <c r="K39" s="25"/>
      <c r="L39" s="34"/>
      <c r="M39" s="34"/>
      <c r="N39" s="35"/>
      <c r="O39" s="36">
        <v>7.0000000000000007E-2</v>
      </c>
      <c r="P39" s="36">
        <v>7.0000000000000007E-2</v>
      </c>
      <c r="Q39" s="36">
        <v>7.0000000000000007E-2</v>
      </c>
      <c r="S39" t="e">
        <v>#N/A</v>
      </c>
      <c r="T39" s="25"/>
      <c r="U39" s="34"/>
      <c r="V39" s="34"/>
      <c r="W39" s="35"/>
      <c r="X39" s="20">
        <v>0</v>
      </c>
      <c r="Y39" s="20"/>
    </row>
    <row r="40" spans="2:25" x14ac:dyDescent="0.3">
      <c r="B40" s="48" t="s">
        <v>21</v>
      </c>
      <c r="C40" s="22" t="s">
        <v>101</v>
      </c>
      <c r="D40" s="31" t="s">
        <v>111</v>
      </c>
      <c r="E40" s="32">
        <v>0</v>
      </c>
      <c r="F40" s="33" t="s">
        <v>112</v>
      </c>
      <c r="G40" s="25"/>
      <c r="H40" s="34"/>
      <c r="I40" s="34"/>
      <c r="J40" s="35"/>
      <c r="K40" s="25"/>
      <c r="L40" s="34"/>
      <c r="M40" s="34"/>
      <c r="N40" s="35"/>
      <c r="O40" s="36">
        <v>7.0000000000000007E-2</v>
      </c>
      <c r="P40" s="36">
        <v>7.0000000000000007E-2</v>
      </c>
      <c r="Q40" s="36">
        <v>7.0000000000000007E-2</v>
      </c>
      <c r="S40" t="s">
        <v>113</v>
      </c>
      <c r="T40" s="25">
        <v>20290</v>
      </c>
      <c r="U40" s="34">
        <v>300</v>
      </c>
      <c r="V40" s="34">
        <f t="shared" ref="V40:V45" si="4">+T40-U40</f>
        <v>19990</v>
      </c>
      <c r="W40" s="35"/>
      <c r="X40" s="20">
        <v>0</v>
      </c>
      <c r="Y40" s="20"/>
    </row>
    <row r="41" spans="2:25" x14ac:dyDescent="0.3">
      <c r="B41" s="48" t="s">
        <v>21</v>
      </c>
      <c r="C41" s="22" t="s">
        <v>101</v>
      </c>
      <c r="D41" s="31" t="s">
        <v>114</v>
      </c>
      <c r="E41" s="32">
        <v>0</v>
      </c>
      <c r="F41" s="49" t="s">
        <v>115</v>
      </c>
      <c r="G41" s="25"/>
      <c r="H41" s="34"/>
      <c r="I41" s="34"/>
      <c r="J41" s="35"/>
      <c r="K41" s="25"/>
      <c r="L41" s="34"/>
      <c r="M41" s="34"/>
      <c r="N41" s="35"/>
      <c r="O41" s="36">
        <v>7.0000000000000007E-2</v>
      </c>
      <c r="P41" s="36">
        <v>7.0000000000000007E-2</v>
      </c>
      <c r="Q41" s="36">
        <v>7.0000000000000007E-2</v>
      </c>
      <c r="S41" t="e">
        <v>#N/A</v>
      </c>
      <c r="T41" s="25">
        <v>21290</v>
      </c>
      <c r="U41" s="34">
        <v>300</v>
      </c>
      <c r="V41" s="34">
        <f t="shared" si="4"/>
        <v>20990</v>
      </c>
      <c r="W41" s="35"/>
      <c r="X41" s="20">
        <v>0</v>
      </c>
      <c r="Y41" s="20"/>
    </row>
    <row r="42" spans="2:25" hidden="1" x14ac:dyDescent="0.3">
      <c r="B42" s="48" t="s">
        <v>21</v>
      </c>
      <c r="C42" s="22" t="s">
        <v>101</v>
      </c>
      <c r="D42" s="31" t="s">
        <v>116</v>
      </c>
      <c r="E42" s="32">
        <v>0</v>
      </c>
      <c r="F42" s="49" t="s">
        <v>117</v>
      </c>
      <c r="G42" s="25"/>
      <c r="H42" s="34"/>
      <c r="I42" s="34">
        <f t="shared" ref="I42:I44" si="5">+G42-H42</f>
        <v>0</v>
      </c>
      <c r="J42" s="35"/>
      <c r="K42" s="25"/>
      <c r="L42" s="34"/>
      <c r="M42" s="34"/>
      <c r="N42" s="35"/>
      <c r="O42" s="36">
        <v>7.0000000000000007E-2</v>
      </c>
      <c r="P42" s="36">
        <v>7.0000000000000007E-2</v>
      </c>
      <c r="Q42" s="36">
        <v>7.0000000000000007E-2</v>
      </c>
      <c r="S42" t="e">
        <v>#N/A</v>
      </c>
      <c r="T42" s="25">
        <v>20990</v>
      </c>
      <c r="U42" s="34">
        <v>500</v>
      </c>
      <c r="V42" s="34">
        <f t="shared" si="4"/>
        <v>20490</v>
      </c>
      <c r="W42" s="35"/>
      <c r="X42" s="20">
        <v>0</v>
      </c>
      <c r="Y42" s="20"/>
    </row>
    <row r="43" spans="2:25" x14ac:dyDescent="0.3">
      <c r="B43" s="48" t="s">
        <v>21</v>
      </c>
      <c r="C43" s="22" t="s">
        <v>101</v>
      </c>
      <c r="D43" s="31" t="s">
        <v>118</v>
      </c>
      <c r="E43" s="32">
        <v>0</v>
      </c>
      <c r="F43" s="49" t="s">
        <v>119</v>
      </c>
      <c r="G43" s="25">
        <v>14990</v>
      </c>
      <c r="H43" s="34">
        <v>0</v>
      </c>
      <c r="I43" s="34">
        <f t="shared" si="5"/>
        <v>14990</v>
      </c>
      <c r="J43" s="35"/>
      <c r="K43" s="25"/>
      <c r="L43" s="34"/>
      <c r="M43" s="34"/>
      <c r="N43" s="35"/>
      <c r="O43" s="36">
        <v>7.0000000000000007E-2</v>
      </c>
      <c r="P43" s="36">
        <v>7.0000000000000007E-2</v>
      </c>
      <c r="Q43" s="36">
        <v>7.0000000000000007E-2</v>
      </c>
      <c r="S43" t="s">
        <v>120</v>
      </c>
      <c r="T43" s="25">
        <v>15490</v>
      </c>
      <c r="U43" s="34">
        <v>200</v>
      </c>
      <c r="V43" s="34">
        <f t="shared" si="4"/>
        <v>15290</v>
      </c>
      <c r="W43" s="35"/>
      <c r="X43" s="20">
        <v>0</v>
      </c>
      <c r="Y43" s="20"/>
    </row>
    <row r="44" spans="2:25" x14ac:dyDescent="0.3">
      <c r="B44" s="58" t="s">
        <v>21</v>
      </c>
      <c r="C44" s="24" t="s">
        <v>101</v>
      </c>
      <c r="D44" s="37" t="s">
        <v>121</v>
      </c>
      <c r="E44" s="38">
        <v>0</v>
      </c>
      <c r="F44" s="59" t="s">
        <v>122</v>
      </c>
      <c r="G44" s="26">
        <v>15990</v>
      </c>
      <c r="H44" s="40">
        <v>0</v>
      </c>
      <c r="I44" s="40">
        <f t="shared" si="5"/>
        <v>15990</v>
      </c>
      <c r="J44" s="41"/>
      <c r="K44" s="26"/>
      <c r="L44" s="40"/>
      <c r="M44" s="40"/>
      <c r="N44" s="41"/>
      <c r="O44" s="60">
        <v>7.0000000000000007E-2</v>
      </c>
      <c r="P44" s="60">
        <v>7.0000000000000007E-2</v>
      </c>
      <c r="Q44" s="60">
        <v>7.0000000000000007E-2</v>
      </c>
      <c r="R44" s="18"/>
      <c r="S44" s="18" t="e">
        <v>#N/A</v>
      </c>
      <c r="T44" s="26">
        <f>+T43+1000</f>
        <v>16490</v>
      </c>
      <c r="U44" s="40">
        <v>200</v>
      </c>
      <c r="V44" s="40">
        <f t="shared" si="4"/>
        <v>16290</v>
      </c>
      <c r="W44" s="41"/>
      <c r="X44" s="93">
        <v>0</v>
      </c>
      <c r="Y44" s="20"/>
    </row>
    <row r="45" spans="2:25" hidden="1" x14ac:dyDescent="0.3">
      <c r="B45" s="58" t="s">
        <v>21</v>
      </c>
      <c r="C45" s="24" t="s">
        <v>101</v>
      </c>
      <c r="D45" s="37" t="s">
        <v>123</v>
      </c>
      <c r="E45" s="38">
        <v>0</v>
      </c>
      <c r="F45" s="59" t="s">
        <v>124</v>
      </c>
      <c r="G45" s="26">
        <v>15990</v>
      </c>
      <c r="H45" s="40">
        <v>500</v>
      </c>
      <c r="I45" s="40"/>
      <c r="J45" s="41"/>
      <c r="K45" s="26"/>
      <c r="L45" s="40"/>
      <c r="M45" s="40">
        <f>+K45-L45</f>
        <v>0</v>
      </c>
      <c r="N45" s="41"/>
      <c r="O45" s="36">
        <v>7.0000000000000007E-2</v>
      </c>
      <c r="P45" s="36">
        <v>7.0000000000000007E-2</v>
      </c>
      <c r="Q45" s="36">
        <v>7.0000000000000007E-2</v>
      </c>
      <c r="S45" t="e">
        <v>#N/A</v>
      </c>
      <c r="T45" s="26"/>
      <c r="U45" s="40"/>
      <c r="V45" s="40">
        <f t="shared" si="4"/>
        <v>0</v>
      </c>
      <c r="W45" s="41"/>
      <c r="X45" s="93">
        <v>0</v>
      </c>
      <c r="Y45" s="20"/>
    </row>
    <row r="46" spans="2:25" x14ac:dyDescent="0.3">
      <c r="B46" s="9" t="s">
        <v>21</v>
      </c>
      <c r="C46" s="73" t="s">
        <v>125</v>
      </c>
      <c r="D46" s="42" t="s">
        <v>126</v>
      </c>
      <c r="E46" s="43">
        <v>0.1</v>
      </c>
      <c r="F46" s="80" t="s">
        <v>127</v>
      </c>
      <c r="G46" s="45"/>
      <c r="H46" s="46"/>
      <c r="I46" s="46"/>
      <c r="J46" s="47"/>
      <c r="K46" s="77"/>
      <c r="L46" s="78"/>
      <c r="M46" s="78"/>
      <c r="N46" s="79"/>
      <c r="O46" s="36">
        <v>7.0000000000000007E-2</v>
      </c>
      <c r="P46" s="36">
        <v>7.0000000000000007E-2</v>
      </c>
      <c r="Q46" s="36">
        <v>7.0000000000000007E-2</v>
      </c>
      <c r="S46" t="e">
        <v>#N/A</v>
      </c>
      <c r="T46" s="77">
        <v>16990</v>
      </c>
      <c r="U46" s="78">
        <v>0</v>
      </c>
      <c r="V46" s="78">
        <f>+T46-U46</f>
        <v>16990</v>
      </c>
      <c r="W46" s="79"/>
      <c r="X46" s="98">
        <v>0</v>
      </c>
      <c r="Y46" s="20"/>
    </row>
    <row r="47" spans="2:25" x14ac:dyDescent="0.3">
      <c r="B47" s="48" t="s">
        <v>21</v>
      </c>
      <c r="C47" s="22" t="s">
        <v>125</v>
      </c>
      <c r="D47" s="31" t="s">
        <v>128</v>
      </c>
      <c r="E47" s="32">
        <v>0.1</v>
      </c>
      <c r="F47" s="49" t="s">
        <v>129</v>
      </c>
      <c r="G47" s="25"/>
      <c r="H47" s="34"/>
      <c r="I47" s="34"/>
      <c r="J47" s="35"/>
      <c r="K47" s="25"/>
      <c r="L47" s="34"/>
      <c r="M47" s="34"/>
      <c r="N47" s="35"/>
      <c r="O47" s="36">
        <v>7.0000000000000007E-2</v>
      </c>
      <c r="P47" s="36">
        <v>7.0000000000000007E-2</v>
      </c>
      <c r="Q47" s="36">
        <v>7.0000000000000007E-2</v>
      </c>
      <c r="S47" t="e">
        <v>#N/A</v>
      </c>
      <c r="T47" s="25">
        <v>15990</v>
      </c>
      <c r="U47" s="34">
        <v>0</v>
      </c>
      <c r="V47" s="34">
        <f>+T47-U47</f>
        <v>15990</v>
      </c>
      <c r="W47" s="35"/>
      <c r="X47" s="20">
        <v>0</v>
      </c>
      <c r="Y47" s="20"/>
    </row>
    <row r="48" spans="2:25" ht="15" thickBot="1" x14ac:dyDescent="0.35">
      <c r="B48" s="81" t="s">
        <v>21</v>
      </c>
      <c r="C48" s="17" t="s">
        <v>125</v>
      </c>
      <c r="D48" s="82" t="s">
        <v>130</v>
      </c>
      <c r="E48" s="83">
        <v>0.1</v>
      </c>
      <c r="F48" s="84" t="s">
        <v>131</v>
      </c>
      <c r="G48" s="85"/>
      <c r="H48" s="86"/>
      <c r="I48" s="86"/>
      <c r="J48" s="87"/>
      <c r="K48" s="85"/>
      <c r="L48" s="86"/>
      <c r="M48" s="86"/>
      <c r="N48" s="87"/>
      <c r="O48" s="88">
        <v>7.0000000000000007E-2</v>
      </c>
      <c r="P48" s="88">
        <v>7.0000000000000007E-2</v>
      </c>
      <c r="Q48" s="88">
        <v>7.0000000000000007E-2</v>
      </c>
      <c r="R48" s="16"/>
      <c r="S48" s="16" t="e">
        <v>#N/A</v>
      </c>
      <c r="T48" s="85">
        <v>14990</v>
      </c>
      <c r="U48" s="86">
        <v>0</v>
      </c>
      <c r="V48" s="86">
        <f>+T48-U48</f>
        <v>14990</v>
      </c>
      <c r="W48" s="87"/>
      <c r="X48" s="90">
        <v>0</v>
      </c>
      <c r="Y48" s="90"/>
    </row>
  </sheetData>
  <mergeCells count="5">
    <mergeCell ref="B1:F1"/>
    <mergeCell ref="B2:F2"/>
    <mergeCell ref="G4:J4"/>
    <mergeCell ref="K4:N4"/>
    <mergeCell ref="T4:W4"/>
  </mergeCells>
  <pageMargins left="0.7" right="0.7" top="0.75" bottom="0.75" header="0.3" footer="0.3"/>
  <pageSetup orientation="landscape" r:id="rId1"/>
  <customProperties>
    <customPr name="_pios_id" r:id="rId2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D9E44-CD3D-4912-A5D1-747A85842214}">
  <dimension ref="B1:X59"/>
  <sheetViews>
    <sheetView showGridLines="0" zoomScale="70" zoomScaleNormal="70" workbookViewId="0">
      <pane xSplit="6" ySplit="5" topLeftCell="P52" activePane="bottomRight" state="frozen"/>
      <selection pane="topRight" activeCell="K1" sqref="K1"/>
      <selection pane="bottomLeft" activeCell="A6" sqref="A6"/>
      <selection pane="bottomRight" activeCell="V6" sqref="V6:V52"/>
    </sheetView>
  </sheetViews>
  <sheetFormatPr baseColWidth="10" defaultColWidth="11.44140625" defaultRowHeight="14.4" x14ac:dyDescent="0.3"/>
  <cols>
    <col min="1" max="1" width="2.6640625" customWidth="1"/>
    <col min="2" max="2" width="14" customWidth="1"/>
    <col min="3" max="3" width="23" customWidth="1"/>
    <col min="4" max="4" width="20.109375" customWidth="1"/>
    <col min="5" max="5" width="10.109375" customWidth="1"/>
    <col min="6" max="6" width="45.88671875" customWidth="1"/>
    <col min="7" max="7" width="17.5546875" customWidth="1"/>
    <col min="8" max="10" width="19.44140625" style="1" customWidth="1"/>
    <col min="11" max="11" width="33.5546875" style="1" customWidth="1"/>
    <col min="12" max="13" width="17.6640625" style="1" customWidth="1"/>
    <col min="14" max="14" width="15.44140625" style="1" customWidth="1"/>
    <col min="15" max="15" width="36.33203125" style="1" customWidth="1"/>
    <col min="16" max="16" width="14.88671875" style="1" customWidth="1"/>
    <col min="17" max="17" width="15.5546875" style="1" customWidth="1"/>
    <col min="18" max="18" width="14.44140625" style="1" customWidth="1"/>
    <col min="19" max="19" width="47.44140625" style="1" customWidth="1"/>
    <col min="20" max="22" width="16.5546875" style="1" customWidth="1"/>
    <col min="23" max="23" width="49.109375" style="1" customWidth="1"/>
    <col min="24" max="24" width="11.44140625" style="1" customWidth="1"/>
  </cols>
  <sheetData>
    <row r="1" spans="2:24" s="2" customFormat="1" ht="23.4" x14ac:dyDescent="0.45">
      <c r="B1" s="472" t="s">
        <v>132</v>
      </c>
      <c r="C1" s="472"/>
      <c r="D1" s="472"/>
      <c r="E1" s="472"/>
      <c r="F1" s="472"/>
      <c r="G1" s="472"/>
      <c r="H1" s="500"/>
      <c r="I1" s="500"/>
      <c r="J1" s="500"/>
      <c r="K1" s="500"/>
      <c r="L1" s="500"/>
      <c r="M1" s="500"/>
      <c r="N1" s="500"/>
      <c r="O1" s="500"/>
      <c r="Q1" s="500"/>
      <c r="R1" s="500"/>
      <c r="S1" s="500"/>
      <c r="T1" s="500"/>
      <c r="U1" s="500"/>
      <c r="V1" s="500"/>
      <c r="W1" s="500"/>
      <c r="X1" s="6"/>
    </row>
    <row r="2" spans="2:24" x14ac:dyDescent="0.3">
      <c r="B2" s="5" t="s">
        <v>133</v>
      </c>
      <c r="C2" s="5"/>
      <c r="D2" s="5"/>
      <c r="E2" s="5"/>
      <c r="F2" s="5"/>
      <c r="G2" s="5"/>
      <c r="H2" s="501"/>
      <c r="I2" s="501"/>
      <c r="J2" s="501"/>
      <c r="K2" s="501"/>
      <c r="L2" s="501"/>
      <c r="M2" s="501"/>
      <c r="N2" s="501"/>
      <c r="O2" s="501"/>
      <c r="P2" s="501"/>
      <c r="Q2" s="501"/>
      <c r="R2" s="501"/>
      <c r="S2" s="501"/>
      <c r="T2" s="501"/>
      <c r="U2" s="501"/>
      <c r="V2" s="501"/>
      <c r="W2" s="501"/>
    </row>
    <row r="3" spans="2:24" ht="5.4" customHeight="1" thickBot="1" x14ac:dyDescent="0.35"/>
    <row r="4" spans="2:24" ht="15" thickBot="1" x14ac:dyDescent="0.35">
      <c r="H4" s="473" t="s">
        <v>134</v>
      </c>
      <c r="I4" s="474"/>
      <c r="J4" s="474"/>
      <c r="K4" s="475"/>
      <c r="L4" s="301" t="s">
        <v>2</v>
      </c>
      <c r="M4" s="302"/>
      <c r="N4" s="302"/>
      <c r="O4" s="303"/>
      <c r="P4" s="301" t="s">
        <v>3</v>
      </c>
      <c r="Q4" s="302"/>
      <c r="R4" s="302"/>
      <c r="S4" s="303"/>
      <c r="T4" s="301" t="s">
        <v>4</v>
      </c>
      <c r="U4" s="302"/>
      <c r="V4" s="302"/>
      <c r="W4" s="303"/>
    </row>
    <row r="5" spans="2:24" ht="77.25" customHeight="1" thickBot="1" x14ac:dyDescent="0.35">
      <c r="B5" s="282" t="s">
        <v>5</v>
      </c>
      <c r="C5" s="4" t="s">
        <v>6</v>
      </c>
      <c r="D5" s="4" t="s">
        <v>7</v>
      </c>
      <c r="E5" s="4" t="s">
        <v>8</v>
      </c>
      <c r="F5" s="4" t="s">
        <v>9</v>
      </c>
      <c r="G5" s="283" t="s">
        <v>135</v>
      </c>
      <c r="H5" s="476" t="s">
        <v>136</v>
      </c>
      <c r="I5" s="27" t="s">
        <v>11</v>
      </c>
      <c r="J5" s="27" t="s">
        <v>12</v>
      </c>
      <c r="K5" s="477" t="s">
        <v>13</v>
      </c>
      <c r="L5" s="476" t="s">
        <v>136</v>
      </c>
      <c r="M5" s="27" t="s">
        <v>11</v>
      </c>
      <c r="N5" s="27" t="s">
        <v>12</v>
      </c>
      <c r="O5" s="477" t="s">
        <v>13</v>
      </c>
      <c r="P5" s="476" t="s">
        <v>136</v>
      </c>
      <c r="Q5" s="27" t="s">
        <v>11</v>
      </c>
      <c r="R5" s="436" t="s">
        <v>12</v>
      </c>
      <c r="S5" s="477" t="s">
        <v>13</v>
      </c>
      <c r="T5" s="476" t="s">
        <v>136</v>
      </c>
      <c r="U5" s="27" t="s">
        <v>11</v>
      </c>
      <c r="V5" s="436" t="s">
        <v>12</v>
      </c>
      <c r="W5" s="477" t="s">
        <v>13</v>
      </c>
      <c r="X5" s="111" t="s">
        <v>19</v>
      </c>
    </row>
    <row r="6" spans="2:24" ht="16.5" customHeight="1" x14ac:dyDescent="0.3">
      <c r="B6" s="478" t="s">
        <v>137</v>
      </c>
      <c r="C6" s="478" t="s">
        <v>138</v>
      </c>
      <c r="D6" s="478" t="s">
        <v>139</v>
      </c>
      <c r="E6" s="479">
        <v>7.4999999999999997E-2</v>
      </c>
      <c r="F6" s="478" t="s">
        <v>140</v>
      </c>
      <c r="G6" s="9" t="s">
        <v>141</v>
      </c>
      <c r="H6" s="480"/>
      <c r="I6" s="480"/>
      <c r="J6" s="480">
        <f t="shared" ref="J6:J52" si="0">+H6-I6</f>
        <v>0</v>
      </c>
      <c r="K6" s="481"/>
      <c r="L6" s="480"/>
      <c r="M6" s="480"/>
      <c r="N6" s="480"/>
      <c r="O6" s="481"/>
      <c r="P6" s="480"/>
      <c r="Q6" s="480"/>
      <c r="R6" s="480"/>
      <c r="S6" s="481"/>
      <c r="T6" s="480">
        <v>16490</v>
      </c>
      <c r="U6" s="480"/>
      <c r="V6" s="480">
        <f>+T6-U6</f>
        <v>16490</v>
      </c>
      <c r="W6" s="481"/>
      <c r="X6" s="130" t="s">
        <v>142</v>
      </c>
    </row>
    <row r="7" spans="2:24" ht="16.5" customHeight="1" x14ac:dyDescent="0.3">
      <c r="B7" s="482" t="s">
        <v>137</v>
      </c>
      <c r="C7" s="482" t="s">
        <v>138</v>
      </c>
      <c r="D7" s="482" t="s">
        <v>143</v>
      </c>
      <c r="E7" s="483">
        <v>7.4999999999999997E-2</v>
      </c>
      <c r="F7" s="482" t="s">
        <v>144</v>
      </c>
      <c r="G7" s="8" t="s">
        <v>141</v>
      </c>
      <c r="H7" s="484"/>
      <c r="I7" s="484"/>
      <c r="J7" s="484">
        <f t="shared" si="0"/>
        <v>0</v>
      </c>
      <c r="K7" s="485"/>
      <c r="L7" s="484"/>
      <c r="M7" s="484"/>
      <c r="N7" s="484"/>
      <c r="O7" s="485"/>
      <c r="P7" s="484"/>
      <c r="Q7" s="484"/>
      <c r="R7" s="484"/>
      <c r="S7" s="485"/>
      <c r="T7" s="484">
        <v>17990</v>
      </c>
      <c r="U7" s="484"/>
      <c r="V7" s="484">
        <f>+T7-U7</f>
        <v>17990</v>
      </c>
      <c r="W7" s="485"/>
      <c r="X7" s="147" t="s">
        <v>142</v>
      </c>
    </row>
    <row r="8" spans="2:24" ht="16.5" customHeight="1" x14ac:dyDescent="0.3">
      <c r="B8" s="482" t="s">
        <v>137</v>
      </c>
      <c r="C8" s="482" t="s">
        <v>138</v>
      </c>
      <c r="D8" s="482" t="s">
        <v>145</v>
      </c>
      <c r="E8" s="483">
        <v>7.4999999999999997E-2</v>
      </c>
      <c r="F8" s="482" t="s">
        <v>146</v>
      </c>
      <c r="G8" s="8" t="s">
        <v>141</v>
      </c>
      <c r="H8" s="484"/>
      <c r="I8" s="484"/>
      <c r="J8" s="484">
        <f t="shared" si="0"/>
        <v>0</v>
      </c>
      <c r="K8" s="485"/>
      <c r="L8" s="484"/>
      <c r="M8" s="484"/>
      <c r="N8" s="484"/>
      <c r="O8" s="485"/>
      <c r="P8" s="484"/>
      <c r="Q8" s="484"/>
      <c r="R8" s="484"/>
      <c r="S8" s="485"/>
      <c r="T8" s="484">
        <v>18990</v>
      </c>
      <c r="U8" s="484"/>
      <c r="V8" s="484">
        <f>+T8-U8</f>
        <v>18990</v>
      </c>
      <c r="W8" s="485"/>
      <c r="X8" s="147" t="s">
        <v>142</v>
      </c>
    </row>
    <row r="9" spans="2:24" ht="16.5" customHeight="1" x14ac:dyDescent="0.3">
      <c r="B9" s="486" t="s">
        <v>137</v>
      </c>
      <c r="C9" s="486" t="s">
        <v>138</v>
      </c>
      <c r="D9" s="486" t="s">
        <v>147</v>
      </c>
      <c r="E9" s="487">
        <v>7.4999999999999997E-2</v>
      </c>
      <c r="F9" s="486" t="s">
        <v>148</v>
      </c>
      <c r="G9" s="10" t="s">
        <v>141</v>
      </c>
      <c r="H9" s="488"/>
      <c r="I9" s="488"/>
      <c r="J9" s="488">
        <f t="shared" si="0"/>
        <v>0</v>
      </c>
      <c r="K9" s="489"/>
      <c r="L9" s="488"/>
      <c r="M9" s="488"/>
      <c r="N9" s="488"/>
      <c r="O9" s="489"/>
      <c r="P9" s="488"/>
      <c r="Q9" s="488"/>
      <c r="R9" s="488"/>
      <c r="S9" s="489"/>
      <c r="T9" s="488">
        <v>19990</v>
      </c>
      <c r="U9" s="488"/>
      <c r="V9" s="488">
        <f>+T9-U9</f>
        <v>19990</v>
      </c>
      <c r="W9" s="489"/>
      <c r="X9" s="526" t="s">
        <v>142</v>
      </c>
    </row>
    <row r="10" spans="2:24" ht="16.5" customHeight="1" x14ac:dyDescent="0.3">
      <c r="B10" s="482" t="s">
        <v>137</v>
      </c>
      <c r="C10" s="482" t="s">
        <v>149</v>
      </c>
      <c r="D10" s="482" t="s">
        <v>150</v>
      </c>
      <c r="E10" s="483">
        <v>7.4999999999999997E-2</v>
      </c>
      <c r="F10" s="482" t="s">
        <v>151</v>
      </c>
      <c r="G10" s="8" t="s">
        <v>141</v>
      </c>
      <c r="H10" s="484"/>
      <c r="I10" s="484"/>
      <c r="J10" s="484">
        <f t="shared" si="0"/>
        <v>0</v>
      </c>
      <c r="K10" s="485"/>
      <c r="L10" s="484"/>
      <c r="M10" s="484"/>
      <c r="N10" s="484"/>
      <c r="O10" s="485"/>
      <c r="P10" s="484"/>
      <c r="Q10" s="484"/>
      <c r="R10" s="484"/>
      <c r="S10" s="485"/>
      <c r="T10" s="480">
        <v>16490</v>
      </c>
      <c r="U10" s="484"/>
      <c r="V10" s="484">
        <f>+T10-U10</f>
        <v>16490</v>
      </c>
      <c r="W10" s="485"/>
      <c r="X10" s="147" t="s">
        <v>142</v>
      </c>
    </row>
    <row r="11" spans="2:24" ht="16.5" customHeight="1" x14ac:dyDescent="0.3">
      <c r="B11" s="482" t="s">
        <v>137</v>
      </c>
      <c r="C11" s="482" t="s">
        <v>149</v>
      </c>
      <c r="D11" s="482" t="s">
        <v>152</v>
      </c>
      <c r="E11" s="483">
        <v>7.4999999999999997E-2</v>
      </c>
      <c r="F11" s="482" t="s">
        <v>153</v>
      </c>
      <c r="G11" s="8" t="s">
        <v>141</v>
      </c>
      <c r="H11" s="484"/>
      <c r="I11" s="484"/>
      <c r="J11" s="484">
        <f t="shared" si="0"/>
        <v>0</v>
      </c>
      <c r="K11" s="485"/>
      <c r="L11" s="484"/>
      <c r="M11" s="484"/>
      <c r="N11" s="484"/>
      <c r="O11" s="492"/>
      <c r="P11" s="484"/>
      <c r="Q11" s="484"/>
      <c r="R11" s="484"/>
      <c r="S11" s="485"/>
      <c r="T11" s="484">
        <v>17990</v>
      </c>
      <c r="U11" s="484"/>
      <c r="V11" s="484">
        <f t="shared" ref="V11:V16" si="1">+T11-U11</f>
        <v>17990</v>
      </c>
      <c r="W11" s="485"/>
      <c r="X11" s="147" t="s">
        <v>142</v>
      </c>
    </row>
    <row r="12" spans="2:24" ht="16.5" customHeight="1" x14ac:dyDescent="0.3">
      <c r="B12" s="482" t="s">
        <v>137</v>
      </c>
      <c r="C12" s="482" t="s">
        <v>149</v>
      </c>
      <c r="D12" s="482" t="s">
        <v>154</v>
      </c>
      <c r="E12" s="483">
        <v>7.4999999999999997E-2</v>
      </c>
      <c r="F12" s="482" t="s">
        <v>155</v>
      </c>
      <c r="G12" s="8" t="s">
        <v>141</v>
      </c>
      <c r="H12" s="484"/>
      <c r="I12" s="484"/>
      <c r="J12" s="484">
        <f t="shared" si="0"/>
        <v>0</v>
      </c>
      <c r="K12" s="485"/>
      <c r="L12" s="484"/>
      <c r="M12" s="484"/>
      <c r="N12" s="484"/>
      <c r="O12" s="485"/>
      <c r="P12" s="484"/>
      <c r="Q12" s="484"/>
      <c r="R12" s="484"/>
      <c r="S12" s="485"/>
      <c r="T12" s="484">
        <v>18990</v>
      </c>
      <c r="U12" s="484"/>
      <c r="V12" s="484">
        <f t="shared" si="1"/>
        <v>18990</v>
      </c>
      <c r="W12" s="485"/>
      <c r="X12" s="147" t="s">
        <v>142</v>
      </c>
    </row>
    <row r="13" spans="2:24" ht="16.5" customHeight="1" x14ac:dyDescent="0.3">
      <c r="B13" s="486" t="s">
        <v>137</v>
      </c>
      <c r="C13" s="486" t="s">
        <v>149</v>
      </c>
      <c r="D13" s="486" t="s">
        <v>156</v>
      </c>
      <c r="E13" s="487">
        <v>7.4999999999999997E-2</v>
      </c>
      <c r="F13" s="486" t="s">
        <v>157</v>
      </c>
      <c r="G13" s="10" t="s">
        <v>141</v>
      </c>
      <c r="H13" s="488"/>
      <c r="I13" s="488"/>
      <c r="J13" s="488">
        <f t="shared" si="0"/>
        <v>0</v>
      </c>
      <c r="K13" s="489"/>
      <c r="L13" s="488"/>
      <c r="M13" s="488"/>
      <c r="N13" s="488"/>
      <c r="O13" s="489"/>
      <c r="P13" s="488"/>
      <c r="Q13" s="488"/>
      <c r="R13" s="488"/>
      <c r="S13" s="489"/>
      <c r="T13" s="488">
        <v>19990</v>
      </c>
      <c r="U13" s="488"/>
      <c r="V13" s="488">
        <f t="shared" si="1"/>
        <v>19990</v>
      </c>
      <c r="W13" s="489"/>
      <c r="X13" s="526" t="s">
        <v>142</v>
      </c>
    </row>
    <row r="14" spans="2:24" ht="16.5" customHeight="1" x14ac:dyDescent="0.3">
      <c r="B14" s="482" t="s">
        <v>137</v>
      </c>
      <c r="C14" s="482" t="s">
        <v>158</v>
      </c>
      <c r="D14" s="482" t="s">
        <v>159</v>
      </c>
      <c r="E14" s="483">
        <v>0.1</v>
      </c>
      <c r="F14" s="482" t="s">
        <v>160</v>
      </c>
      <c r="G14" s="8" t="s">
        <v>141</v>
      </c>
      <c r="H14" s="484"/>
      <c r="I14" s="484"/>
      <c r="J14" s="484">
        <f t="shared" si="0"/>
        <v>0</v>
      </c>
      <c r="K14" s="485"/>
      <c r="L14" s="484"/>
      <c r="M14" s="484"/>
      <c r="N14" s="484"/>
      <c r="O14" s="485"/>
      <c r="P14" s="484"/>
      <c r="Q14" s="484"/>
      <c r="R14" s="484"/>
      <c r="S14" s="485"/>
      <c r="T14" s="484">
        <v>19990</v>
      </c>
      <c r="U14" s="484"/>
      <c r="V14" s="484">
        <f t="shared" si="1"/>
        <v>19990</v>
      </c>
      <c r="W14" s="485"/>
      <c r="X14" s="147" t="s">
        <v>25</v>
      </c>
    </row>
    <row r="15" spans="2:24" ht="16.5" customHeight="1" x14ac:dyDescent="0.3">
      <c r="B15" s="482" t="s">
        <v>137</v>
      </c>
      <c r="C15" s="482" t="s">
        <v>158</v>
      </c>
      <c r="D15" s="482" t="s">
        <v>161</v>
      </c>
      <c r="E15" s="483">
        <v>0.1</v>
      </c>
      <c r="F15" s="482" t="s">
        <v>162</v>
      </c>
      <c r="G15" s="8" t="s">
        <v>141</v>
      </c>
      <c r="H15" s="484"/>
      <c r="I15" s="484"/>
      <c r="J15" s="484">
        <f t="shared" si="0"/>
        <v>0</v>
      </c>
      <c r="K15" s="485"/>
      <c r="L15" s="484"/>
      <c r="M15" s="484"/>
      <c r="N15" s="484"/>
      <c r="O15" s="492"/>
      <c r="P15" s="484"/>
      <c r="Q15" s="484"/>
      <c r="R15" s="484"/>
      <c r="S15" s="485"/>
      <c r="T15" s="484">
        <v>22990</v>
      </c>
      <c r="U15" s="484"/>
      <c r="V15" s="484">
        <f t="shared" si="1"/>
        <v>22990</v>
      </c>
      <c r="W15" s="485"/>
      <c r="X15" s="147" t="s">
        <v>25</v>
      </c>
    </row>
    <row r="16" spans="2:24" ht="16.5" customHeight="1" x14ac:dyDescent="0.3">
      <c r="B16" s="486" t="s">
        <v>137</v>
      </c>
      <c r="C16" s="486" t="s">
        <v>158</v>
      </c>
      <c r="D16" s="486" t="s">
        <v>163</v>
      </c>
      <c r="E16" s="487">
        <v>0.1</v>
      </c>
      <c r="F16" s="486" t="s">
        <v>164</v>
      </c>
      <c r="G16" s="10" t="s">
        <v>141</v>
      </c>
      <c r="H16" s="488"/>
      <c r="I16" s="488"/>
      <c r="J16" s="488">
        <f t="shared" si="0"/>
        <v>0</v>
      </c>
      <c r="K16" s="489"/>
      <c r="L16" s="488"/>
      <c r="M16" s="488"/>
      <c r="N16" s="488"/>
      <c r="O16" s="493"/>
      <c r="P16" s="488"/>
      <c r="Q16" s="488"/>
      <c r="R16" s="488"/>
      <c r="S16" s="493"/>
      <c r="T16" s="488">
        <v>23990</v>
      </c>
      <c r="U16" s="488"/>
      <c r="V16" s="488">
        <f t="shared" si="1"/>
        <v>23990</v>
      </c>
      <c r="W16" s="493"/>
      <c r="X16" s="526" t="s">
        <v>142</v>
      </c>
    </row>
    <row r="17" spans="2:24" ht="16.5" customHeight="1" x14ac:dyDescent="0.3">
      <c r="B17" s="482" t="s">
        <v>137</v>
      </c>
      <c r="C17" s="482" t="s">
        <v>165</v>
      </c>
      <c r="D17" s="482" t="s">
        <v>166</v>
      </c>
      <c r="E17" s="483">
        <v>0.1</v>
      </c>
      <c r="F17" s="482" t="s">
        <v>167</v>
      </c>
      <c r="G17" s="8" t="s">
        <v>141</v>
      </c>
      <c r="H17" s="484"/>
      <c r="I17" s="484"/>
      <c r="J17" s="484">
        <f t="shared" si="0"/>
        <v>0</v>
      </c>
      <c r="K17" s="485"/>
      <c r="L17" s="484"/>
      <c r="M17" s="484"/>
      <c r="N17" s="484"/>
      <c r="O17" s="485"/>
      <c r="P17" s="484"/>
      <c r="Q17" s="484"/>
      <c r="R17" s="484"/>
      <c r="S17" s="485"/>
      <c r="T17" s="484">
        <v>20990</v>
      </c>
      <c r="U17" s="484"/>
      <c r="V17" s="484">
        <f>+T17-U17</f>
        <v>20990</v>
      </c>
      <c r="W17" s="485"/>
      <c r="X17" s="147" t="s">
        <v>25</v>
      </c>
    </row>
    <row r="18" spans="2:24" ht="16.5" customHeight="1" x14ac:dyDescent="0.3">
      <c r="B18" s="482" t="s">
        <v>137</v>
      </c>
      <c r="C18" s="482" t="s">
        <v>165</v>
      </c>
      <c r="D18" s="482" t="s">
        <v>168</v>
      </c>
      <c r="E18" s="483">
        <v>0.1</v>
      </c>
      <c r="F18" s="482" t="s">
        <v>169</v>
      </c>
      <c r="G18" s="8" t="s">
        <v>141</v>
      </c>
      <c r="H18" s="484"/>
      <c r="I18" s="484"/>
      <c r="J18" s="484">
        <f t="shared" si="0"/>
        <v>0</v>
      </c>
      <c r="K18" s="485"/>
      <c r="L18" s="484"/>
      <c r="M18" s="484"/>
      <c r="N18" s="484"/>
      <c r="O18" s="485"/>
      <c r="P18" s="484"/>
      <c r="Q18" s="484"/>
      <c r="R18" s="484"/>
      <c r="S18" s="494"/>
      <c r="T18" s="484">
        <v>23990</v>
      </c>
      <c r="U18" s="484"/>
      <c r="V18" s="484">
        <f>+T18-U18</f>
        <v>23990</v>
      </c>
      <c r="W18" s="494"/>
      <c r="X18" s="147" t="s">
        <v>25</v>
      </c>
    </row>
    <row r="19" spans="2:24" ht="16.5" customHeight="1" x14ac:dyDescent="0.3">
      <c r="B19" s="482" t="s">
        <v>137</v>
      </c>
      <c r="C19" s="482" t="s">
        <v>165</v>
      </c>
      <c r="D19" s="482" t="s">
        <v>170</v>
      </c>
      <c r="E19" s="483">
        <v>0.1</v>
      </c>
      <c r="F19" s="482" t="s">
        <v>171</v>
      </c>
      <c r="G19" s="8" t="s">
        <v>141</v>
      </c>
      <c r="H19" s="484"/>
      <c r="I19" s="484"/>
      <c r="J19" s="484">
        <f t="shared" si="0"/>
        <v>0</v>
      </c>
      <c r="K19" s="485"/>
      <c r="L19" s="484"/>
      <c r="M19" s="484"/>
      <c r="N19" s="484"/>
      <c r="O19" s="485"/>
      <c r="P19" s="484"/>
      <c r="Q19" s="484"/>
      <c r="R19" s="484"/>
      <c r="S19" s="485"/>
      <c r="T19" s="484">
        <v>24990</v>
      </c>
      <c r="U19" s="484"/>
      <c r="V19" s="484">
        <f>+T19-U19</f>
        <v>24990</v>
      </c>
      <c r="W19" s="485"/>
      <c r="X19" s="147" t="s">
        <v>25</v>
      </c>
    </row>
    <row r="20" spans="2:24" ht="16.5" customHeight="1" x14ac:dyDescent="0.3">
      <c r="B20" s="486" t="s">
        <v>137</v>
      </c>
      <c r="C20" s="486" t="s">
        <v>165</v>
      </c>
      <c r="D20" s="486" t="s">
        <v>172</v>
      </c>
      <c r="E20" s="487">
        <v>0.1</v>
      </c>
      <c r="F20" s="486" t="s">
        <v>173</v>
      </c>
      <c r="G20" s="10" t="s">
        <v>141</v>
      </c>
      <c r="H20" s="488"/>
      <c r="I20" s="488"/>
      <c r="J20" s="488">
        <f t="shared" si="0"/>
        <v>0</v>
      </c>
      <c r="K20" s="489"/>
      <c r="L20" s="488"/>
      <c r="M20" s="488"/>
      <c r="N20" s="488"/>
      <c r="O20" s="493"/>
      <c r="P20" s="488"/>
      <c r="Q20" s="488"/>
      <c r="R20" s="488"/>
      <c r="S20" s="489"/>
      <c r="T20" s="488">
        <v>27990</v>
      </c>
      <c r="U20" s="488"/>
      <c r="V20" s="488">
        <f>+T20-U20</f>
        <v>27990</v>
      </c>
      <c r="W20" s="489"/>
      <c r="X20" s="526" t="s">
        <v>25</v>
      </c>
    </row>
    <row r="21" spans="2:24" x14ac:dyDescent="0.3">
      <c r="B21" s="482" t="s">
        <v>137</v>
      </c>
      <c r="C21" s="482" t="s">
        <v>174</v>
      </c>
      <c r="D21" s="482" t="s">
        <v>175</v>
      </c>
      <c r="E21" s="483">
        <v>0.1</v>
      </c>
      <c r="F21" s="482" t="s">
        <v>176</v>
      </c>
      <c r="G21" s="8" t="s">
        <v>141</v>
      </c>
      <c r="H21" s="484"/>
      <c r="I21" s="484"/>
      <c r="J21" s="484"/>
      <c r="K21" s="485"/>
      <c r="L21" s="484"/>
      <c r="M21" s="484"/>
      <c r="N21" s="484"/>
      <c r="O21" s="492"/>
      <c r="P21" s="484"/>
      <c r="Q21" s="484"/>
      <c r="R21" s="484"/>
      <c r="S21" s="485"/>
      <c r="T21" s="484">
        <v>26990</v>
      </c>
      <c r="U21" s="484"/>
      <c r="V21" s="484">
        <f>+T21-U21</f>
        <v>26990</v>
      </c>
      <c r="W21" s="485"/>
      <c r="X21" s="147" t="s">
        <v>177</v>
      </c>
    </row>
    <row r="22" spans="2:24" x14ac:dyDescent="0.3">
      <c r="B22" s="482" t="s">
        <v>137</v>
      </c>
      <c r="C22" s="482" t="s">
        <v>174</v>
      </c>
      <c r="D22" s="482" t="s">
        <v>178</v>
      </c>
      <c r="E22" s="483">
        <v>0.1</v>
      </c>
      <c r="F22" s="482" t="s">
        <v>179</v>
      </c>
      <c r="G22" s="8" t="s">
        <v>141</v>
      </c>
      <c r="H22" s="484"/>
      <c r="I22" s="484"/>
      <c r="J22" s="484">
        <f t="shared" si="0"/>
        <v>0</v>
      </c>
      <c r="K22" s="485"/>
      <c r="L22" s="484">
        <v>30490</v>
      </c>
      <c r="M22" s="484"/>
      <c r="N22" s="484">
        <f t="shared" ref="N22:N26" si="2">+L22-M22</f>
        <v>30490</v>
      </c>
      <c r="O22" s="485"/>
      <c r="P22" s="484"/>
      <c r="Q22" s="484"/>
      <c r="R22" s="484"/>
      <c r="S22" s="485"/>
      <c r="T22" s="484"/>
      <c r="U22" s="484"/>
      <c r="V22" s="484"/>
      <c r="W22" s="485"/>
      <c r="X22" s="147" t="s">
        <v>177</v>
      </c>
    </row>
    <row r="23" spans="2:24" ht="15.9" customHeight="1" x14ac:dyDescent="0.3">
      <c r="B23" s="482" t="s">
        <v>137</v>
      </c>
      <c r="C23" s="482" t="s">
        <v>174</v>
      </c>
      <c r="D23" s="482" t="s">
        <v>180</v>
      </c>
      <c r="E23" s="483">
        <v>0.1</v>
      </c>
      <c r="F23" s="482" t="s">
        <v>181</v>
      </c>
      <c r="G23" s="8" t="s">
        <v>141</v>
      </c>
      <c r="H23" s="484">
        <v>32990</v>
      </c>
      <c r="I23" s="484"/>
      <c r="J23" s="484">
        <f t="shared" si="0"/>
        <v>32990</v>
      </c>
      <c r="K23" s="485" t="s">
        <v>182</v>
      </c>
      <c r="L23" s="484"/>
      <c r="M23" s="484"/>
      <c r="N23" s="484"/>
      <c r="O23" s="485"/>
      <c r="P23" s="484"/>
      <c r="Q23" s="484"/>
      <c r="R23" s="484"/>
      <c r="S23" s="485"/>
      <c r="T23" s="484"/>
      <c r="U23" s="484"/>
      <c r="V23" s="484"/>
      <c r="W23" s="485"/>
      <c r="X23" s="147" t="s">
        <v>177</v>
      </c>
    </row>
    <row r="24" spans="2:24" x14ac:dyDescent="0.3">
      <c r="B24" s="482" t="s">
        <v>137</v>
      </c>
      <c r="C24" s="482" t="s">
        <v>174</v>
      </c>
      <c r="D24" s="482" t="s">
        <v>183</v>
      </c>
      <c r="E24" s="483">
        <v>0.1</v>
      </c>
      <c r="F24" s="482" t="s">
        <v>184</v>
      </c>
      <c r="G24" s="8" t="s">
        <v>141</v>
      </c>
      <c r="H24" s="484"/>
      <c r="I24" s="484"/>
      <c r="J24" s="484">
        <f t="shared" si="0"/>
        <v>0</v>
      </c>
      <c r="K24" s="485"/>
      <c r="L24" s="484">
        <v>30490</v>
      </c>
      <c r="M24" s="484"/>
      <c r="N24" s="484">
        <f t="shared" si="2"/>
        <v>30490</v>
      </c>
      <c r="O24" s="485"/>
      <c r="P24" s="484"/>
      <c r="Q24" s="484"/>
      <c r="R24" s="484"/>
      <c r="S24" s="485"/>
      <c r="T24" s="484"/>
      <c r="U24" s="484"/>
      <c r="V24" s="484"/>
      <c r="W24" s="485"/>
      <c r="X24" s="147" t="s">
        <v>177</v>
      </c>
    </row>
    <row r="25" spans="2:24" ht="16.5" customHeight="1" x14ac:dyDescent="0.3">
      <c r="B25" s="486" t="s">
        <v>137</v>
      </c>
      <c r="C25" s="486" t="s">
        <v>174</v>
      </c>
      <c r="D25" s="486" t="s">
        <v>185</v>
      </c>
      <c r="E25" s="487">
        <v>0.1</v>
      </c>
      <c r="F25" s="486" t="s">
        <v>186</v>
      </c>
      <c r="G25" s="10" t="s">
        <v>141</v>
      </c>
      <c r="H25" s="488"/>
      <c r="I25" s="488"/>
      <c r="J25" s="488"/>
      <c r="K25" s="489"/>
      <c r="L25" s="488"/>
      <c r="M25" s="488"/>
      <c r="N25" s="488"/>
      <c r="O25" s="489"/>
      <c r="P25" s="488"/>
      <c r="Q25" s="488"/>
      <c r="R25" s="488"/>
      <c r="S25" s="489"/>
      <c r="T25" s="488">
        <v>36990</v>
      </c>
      <c r="U25" s="488"/>
      <c r="V25" s="488">
        <f>+T25-U25</f>
        <v>36990</v>
      </c>
      <c r="W25" s="489"/>
      <c r="X25" s="526" t="s">
        <v>177</v>
      </c>
    </row>
    <row r="26" spans="2:24" ht="13.5" customHeight="1" x14ac:dyDescent="0.3">
      <c r="B26" s="482" t="s">
        <v>137</v>
      </c>
      <c r="C26" s="482" t="s">
        <v>187</v>
      </c>
      <c r="D26" s="482" t="s">
        <v>188</v>
      </c>
      <c r="E26" s="483">
        <v>0.1</v>
      </c>
      <c r="F26" s="482" t="s">
        <v>189</v>
      </c>
      <c r="G26" s="8" t="s">
        <v>141</v>
      </c>
      <c r="H26" s="484"/>
      <c r="I26" s="484"/>
      <c r="J26" s="484"/>
      <c r="K26" s="485"/>
      <c r="L26" s="484">
        <v>34990</v>
      </c>
      <c r="M26" s="484">
        <v>0</v>
      </c>
      <c r="N26" s="484">
        <f t="shared" si="2"/>
        <v>34990</v>
      </c>
      <c r="O26" s="485" t="s">
        <v>190</v>
      </c>
      <c r="P26" s="484"/>
      <c r="Q26" s="484"/>
      <c r="R26" s="484"/>
      <c r="S26" s="485"/>
      <c r="T26" s="484"/>
      <c r="U26" s="484"/>
      <c r="V26" s="484"/>
      <c r="W26" s="485"/>
      <c r="X26" s="147" t="s">
        <v>191</v>
      </c>
    </row>
    <row r="27" spans="2:24" ht="16.5" customHeight="1" x14ac:dyDescent="0.3">
      <c r="B27" s="486" t="s">
        <v>137</v>
      </c>
      <c r="C27" s="486" t="s">
        <v>187</v>
      </c>
      <c r="D27" s="490" t="s">
        <v>192</v>
      </c>
      <c r="E27" s="487">
        <v>0.1</v>
      </c>
      <c r="F27" s="490" t="s">
        <v>193</v>
      </c>
      <c r="G27" s="495" t="s">
        <v>141</v>
      </c>
      <c r="H27" s="488"/>
      <c r="I27" s="488"/>
      <c r="J27" s="488"/>
      <c r="K27" s="489"/>
      <c r="L27" s="488"/>
      <c r="M27" s="488"/>
      <c r="N27" s="488"/>
      <c r="O27" s="489"/>
      <c r="P27" s="488"/>
      <c r="Q27" s="488"/>
      <c r="R27" s="488"/>
      <c r="S27" s="489"/>
      <c r="T27" s="488">
        <v>40990</v>
      </c>
      <c r="U27" s="488"/>
      <c r="V27" s="488">
        <f t="shared" ref="V27:V35" si="3">+T27-U27</f>
        <v>40990</v>
      </c>
      <c r="W27" s="489"/>
      <c r="X27" s="526" t="s">
        <v>191</v>
      </c>
    </row>
    <row r="28" spans="2:24" x14ac:dyDescent="0.3">
      <c r="B28" s="482" t="s">
        <v>137</v>
      </c>
      <c r="C28" s="482" t="s">
        <v>194</v>
      </c>
      <c r="D28" s="482" t="s">
        <v>195</v>
      </c>
      <c r="E28" s="483">
        <v>0.1</v>
      </c>
      <c r="F28" s="482" t="s">
        <v>196</v>
      </c>
      <c r="G28" s="8" t="s">
        <v>141</v>
      </c>
      <c r="H28" s="484"/>
      <c r="I28" s="484"/>
      <c r="J28" s="484"/>
      <c r="K28" s="485"/>
      <c r="L28" s="484"/>
      <c r="M28" s="484"/>
      <c r="N28" s="484"/>
      <c r="O28" s="485"/>
      <c r="P28" s="484"/>
      <c r="Q28" s="484"/>
      <c r="R28" s="484"/>
      <c r="S28" s="485"/>
      <c r="T28" s="484">
        <v>18490</v>
      </c>
      <c r="U28" s="484"/>
      <c r="V28" s="484">
        <f t="shared" si="3"/>
        <v>18490</v>
      </c>
      <c r="W28" s="485"/>
      <c r="X28" s="147" t="s">
        <v>25</v>
      </c>
    </row>
    <row r="29" spans="2:24" x14ac:dyDescent="0.3">
      <c r="B29" s="482" t="s">
        <v>137</v>
      </c>
      <c r="C29" s="482" t="s">
        <v>194</v>
      </c>
      <c r="D29" s="482" t="s">
        <v>197</v>
      </c>
      <c r="E29" s="483">
        <v>0.1</v>
      </c>
      <c r="F29" s="482" t="s">
        <v>198</v>
      </c>
      <c r="G29" s="8" t="s">
        <v>141</v>
      </c>
      <c r="H29" s="484"/>
      <c r="I29" s="484"/>
      <c r="J29" s="484"/>
      <c r="K29" s="485"/>
      <c r="L29" s="484"/>
      <c r="M29" s="484"/>
      <c r="N29" s="484"/>
      <c r="O29" s="485"/>
      <c r="P29" s="484"/>
      <c r="Q29" s="484"/>
      <c r="R29" s="484"/>
      <c r="S29" s="485"/>
      <c r="T29" s="484">
        <v>21990</v>
      </c>
      <c r="U29" s="484"/>
      <c r="V29" s="484">
        <f t="shared" si="3"/>
        <v>21990</v>
      </c>
      <c r="W29" s="485"/>
      <c r="X29" s="147" t="s">
        <v>25</v>
      </c>
    </row>
    <row r="30" spans="2:24" x14ac:dyDescent="0.3">
      <c r="B30" s="482" t="s">
        <v>137</v>
      </c>
      <c r="C30" s="482" t="s">
        <v>194</v>
      </c>
      <c r="D30" s="482" t="s">
        <v>199</v>
      </c>
      <c r="E30" s="483">
        <v>0.1</v>
      </c>
      <c r="F30" s="482" t="s">
        <v>200</v>
      </c>
      <c r="G30" s="8" t="s">
        <v>141</v>
      </c>
      <c r="H30" s="484"/>
      <c r="I30" s="484"/>
      <c r="J30" s="484"/>
      <c r="K30" s="485"/>
      <c r="L30" s="484"/>
      <c r="M30" s="484"/>
      <c r="N30" s="484"/>
      <c r="O30" s="485"/>
      <c r="P30" s="484"/>
      <c r="Q30" s="484"/>
      <c r="R30" s="484"/>
      <c r="S30" s="485"/>
      <c r="T30" s="484">
        <v>22990</v>
      </c>
      <c r="U30" s="484"/>
      <c r="V30" s="484">
        <f t="shared" si="3"/>
        <v>22990</v>
      </c>
      <c r="W30" s="485"/>
      <c r="X30" s="147" t="s">
        <v>25</v>
      </c>
    </row>
    <row r="31" spans="2:24" x14ac:dyDescent="0.3">
      <c r="B31" s="482" t="s">
        <v>137</v>
      </c>
      <c r="C31" s="482" t="s">
        <v>194</v>
      </c>
      <c r="D31" s="482" t="s">
        <v>201</v>
      </c>
      <c r="E31" s="483">
        <v>0.1</v>
      </c>
      <c r="F31" s="482" t="s">
        <v>202</v>
      </c>
      <c r="G31" s="8" t="s">
        <v>141</v>
      </c>
      <c r="H31" s="484"/>
      <c r="I31" s="484"/>
      <c r="J31" s="484">
        <f t="shared" ref="J31:J38" si="4">+H31-I31</f>
        <v>0</v>
      </c>
      <c r="K31" s="485"/>
      <c r="L31" s="484"/>
      <c r="M31" s="484"/>
      <c r="N31" s="484"/>
      <c r="O31" s="485"/>
      <c r="P31" s="484">
        <v>24490</v>
      </c>
      <c r="Q31" s="484"/>
      <c r="R31" s="484">
        <f t="shared" ref="R31" si="5">+P31-Q31</f>
        <v>24490</v>
      </c>
      <c r="S31" s="485"/>
      <c r="T31" s="484">
        <v>25490</v>
      </c>
      <c r="U31" s="484"/>
      <c r="V31" s="484">
        <f t="shared" si="3"/>
        <v>25490</v>
      </c>
      <c r="W31" s="485"/>
      <c r="X31" s="147" t="s">
        <v>25</v>
      </c>
    </row>
    <row r="32" spans="2:24" x14ac:dyDescent="0.3">
      <c r="B32" s="486" t="s">
        <v>137</v>
      </c>
      <c r="C32" s="486" t="s">
        <v>194</v>
      </c>
      <c r="D32" s="486" t="s">
        <v>203</v>
      </c>
      <c r="E32" s="487">
        <v>0.1</v>
      </c>
      <c r="F32" s="486" t="s">
        <v>204</v>
      </c>
      <c r="G32" s="10" t="s">
        <v>141</v>
      </c>
      <c r="H32" s="488"/>
      <c r="I32" s="488"/>
      <c r="J32" s="488">
        <f t="shared" si="4"/>
        <v>0</v>
      </c>
      <c r="K32" s="489"/>
      <c r="L32" s="488"/>
      <c r="M32" s="488"/>
      <c r="N32" s="488"/>
      <c r="O32" s="489"/>
      <c r="P32" s="488"/>
      <c r="Q32" s="488"/>
      <c r="R32" s="488"/>
      <c r="S32" s="489"/>
      <c r="T32" s="488">
        <v>26990</v>
      </c>
      <c r="U32" s="488"/>
      <c r="V32" s="488">
        <f t="shared" si="3"/>
        <v>26990</v>
      </c>
      <c r="W32" s="489"/>
      <c r="X32" s="526" t="s">
        <v>142</v>
      </c>
    </row>
    <row r="33" spans="2:24" x14ac:dyDescent="0.3">
      <c r="B33" s="482" t="s">
        <v>137</v>
      </c>
      <c r="C33" s="482" t="s">
        <v>205</v>
      </c>
      <c r="D33" s="482" t="s">
        <v>206</v>
      </c>
      <c r="E33" s="483">
        <v>0.1</v>
      </c>
      <c r="F33" s="482" t="s">
        <v>207</v>
      </c>
      <c r="G33" s="8" t="s">
        <v>141</v>
      </c>
      <c r="H33" s="484"/>
      <c r="I33" s="484"/>
      <c r="J33" s="484">
        <f t="shared" si="4"/>
        <v>0</v>
      </c>
      <c r="K33" s="485"/>
      <c r="L33" s="484"/>
      <c r="M33" s="484"/>
      <c r="N33" s="484"/>
      <c r="O33" s="485"/>
      <c r="P33" s="484"/>
      <c r="Q33" s="484"/>
      <c r="R33" s="484"/>
      <c r="S33" s="485"/>
      <c r="T33" s="484">
        <v>22990</v>
      </c>
      <c r="U33" s="484"/>
      <c r="V33" s="484">
        <f t="shared" si="3"/>
        <v>22990</v>
      </c>
      <c r="W33" s="485"/>
      <c r="X33" s="147" t="s">
        <v>25</v>
      </c>
    </row>
    <row r="34" spans="2:24" x14ac:dyDescent="0.3">
      <c r="B34" s="482" t="s">
        <v>137</v>
      </c>
      <c r="C34" s="482" t="s">
        <v>205</v>
      </c>
      <c r="D34" s="482" t="s">
        <v>208</v>
      </c>
      <c r="E34" s="483">
        <v>0.1</v>
      </c>
      <c r="F34" s="482" t="s">
        <v>209</v>
      </c>
      <c r="G34" s="8" t="s">
        <v>141</v>
      </c>
      <c r="H34" s="484"/>
      <c r="I34" s="484"/>
      <c r="J34" s="484">
        <f t="shared" si="4"/>
        <v>0</v>
      </c>
      <c r="K34" s="485"/>
      <c r="L34" s="484"/>
      <c r="M34" s="484"/>
      <c r="N34" s="484"/>
      <c r="O34" s="485"/>
      <c r="P34" s="484"/>
      <c r="Q34" s="484"/>
      <c r="R34" s="484"/>
      <c r="S34" s="485"/>
      <c r="T34" s="484">
        <v>23990</v>
      </c>
      <c r="U34" s="484"/>
      <c r="V34" s="484">
        <f t="shared" si="3"/>
        <v>23990</v>
      </c>
      <c r="W34" s="485"/>
      <c r="X34" s="147" t="s">
        <v>25</v>
      </c>
    </row>
    <row r="35" spans="2:24" x14ac:dyDescent="0.3">
      <c r="B35" s="482" t="s">
        <v>137</v>
      </c>
      <c r="C35" s="482" t="s">
        <v>205</v>
      </c>
      <c r="D35" s="482" t="s">
        <v>210</v>
      </c>
      <c r="E35" s="483">
        <v>0.1</v>
      </c>
      <c r="F35" s="482" t="s">
        <v>211</v>
      </c>
      <c r="G35" s="8" t="s">
        <v>141</v>
      </c>
      <c r="H35" s="484"/>
      <c r="I35" s="484"/>
      <c r="J35" s="484">
        <f t="shared" si="4"/>
        <v>0</v>
      </c>
      <c r="K35" s="485"/>
      <c r="L35" s="484"/>
      <c r="M35" s="484"/>
      <c r="N35" s="484"/>
      <c r="O35" s="485"/>
      <c r="P35" s="484"/>
      <c r="Q35" s="484"/>
      <c r="R35" s="484"/>
      <c r="S35" s="485"/>
      <c r="T35" s="484">
        <v>26490</v>
      </c>
      <c r="U35" s="484"/>
      <c r="V35" s="484">
        <f t="shared" si="3"/>
        <v>26490</v>
      </c>
      <c r="W35" s="485"/>
      <c r="X35" s="147" t="s">
        <v>25</v>
      </c>
    </row>
    <row r="36" spans="2:24" x14ac:dyDescent="0.3">
      <c r="B36" s="482" t="s">
        <v>137</v>
      </c>
      <c r="C36" s="482" t="s">
        <v>205</v>
      </c>
      <c r="D36" s="482" t="s">
        <v>212</v>
      </c>
      <c r="E36" s="483">
        <v>0.1</v>
      </c>
      <c r="F36" s="482" t="s">
        <v>213</v>
      </c>
      <c r="G36" s="8" t="s">
        <v>141</v>
      </c>
      <c r="H36" s="484"/>
      <c r="I36" s="484"/>
      <c r="J36" s="484">
        <f t="shared" si="4"/>
        <v>0</v>
      </c>
      <c r="K36" s="485"/>
      <c r="L36" s="484"/>
      <c r="M36" s="484"/>
      <c r="N36" s="484"/>
      <c r="O36" s="485"/>
      <c r="P36" s="484"/>
      <c r="Q36" s="484"/>
      <c r="R36" s="484"/>
      <c r="S36" s="485"/>
      <c r="T36" s="484">
        <v>26990</v>
      </c>
      <c r="U36" s="484"/>
      <c r="V36" s="484">
        <f>+T36-U36</f>
        <v>26990</v>
      </c>
      <c r="W36" s="485"/>
      <c r="X36" s="147" t="s">
        <v>25</v>
      </c>
    </row>
    <row r="37" spans="2:24" ht="16.5" customHeight="1" x14ac:dyDescent="0.3">
      <c r="B37" s="482" t="s">
        <v>137</v>
      </c>
      <c r="C37" s="482" t="s">
        <v>205</v>
      </c>
      <c r="D37" s="482" t="s">
        <v>214</v>
      </c>
      <c r="E37" s="483">
        <v>0.1</v>
      </c>
      <c r="F37" s="482" t="s">
        <v>215</v>
      </c>
      <c r="G37" s="8" t="s">
        <v>141</v>
      </c>
      <c r="H37" s="484"/>
      <c r="I37" s="484"/>
      <c r="J37" s="484">
        <f t="shared" si="4"/>
        <v>0</v>
      </c>
      <c r="K37" s="485"/>
      <c r="L37" s="484"/>
      <c r="M37" s="484"/>
      <c r="N37" s="484"/>
      <c r="O37" s="485"/>
      <c r="P37" s="484"/>
      <c r="Q37" s="484"/>
      <c r="R37" s="484"/>
      <c r="S37" s="485"/>
      <c r="T37" s="484">
        <v>29990</v>
      </c>
      <c r="U37" s="484"/>
      <c r="V37" s="484">
        <f t="shared" ref="V37:V38" si="6">+T37-U37</f>
        <v>29990</v>
      </c>
      <c r="W37" s="485"/>
      <c r="X37" s="147" t="s">
        <v>25</v>
      </c>
    </row>
    <row r="38" spans="2:24" x14ac:dyDescent="0.3">
      <c r="B38" s="486" t="s">
        <v>137</v>
      </c>
      <c r="C38" s="486" t="s">
        <v>205</v>
      </c>
      <c r="D38" s="486" t="s">
        <v>216</v>
      </c>
      <c r="E38" s="487">
        <v>0.1</v>
      </c>
      <c r="F38" s="486" t="s">
        <v>217</v>
      </c>
      <c r="G38" s="10" t="s">
        <v>141</v>
      </c>
      <c r="H38" s="488"/>
      <c r="I38" s="488"/>
      <c r="J38" s="488">
        <f t="shared" si="4"/>
        <v>0</v>
      </c>
      <c r="K38" s="489"/>
      <c r="L38" s="488"/>
      <c r="M38" s="488"/>
      <c r="N38" s="488"/>
      <c r="O38" s="493"/>
      <c r="P38" s="488"/>
      <c r="Q38" s="488"/>
      <c r="R38" s="488"/>
      <c r="S38" s="489"/>
      <c r="T38" s="488">
        <v>31490</v>
      </c>
      <c r="U38" s="488"/>
      <c r="V38" s="488">
        <f t="shared" si="6"/>
        <v>31490</v>
      </c>
      <c r="W38" s="489"/>
      <c r="X38" s="526" t="s">
        <v>142</v>
      </c>
    </row>
    <row r="39" spans="2:24" ht="16.5" customHeight="1" x14ac:dyDescent="0.3">
      <c r="B39" s="482" t="s">
        <v>137</v>
      </c>
      <c r="C39" s="482" t="s">
        <v>218</v>
      </c>
      <c r="D39" s="482" t="s">
        <v>219</v>
      </c>
      <c r="E39" s="483">
        <v>0.1</v>
      </c>
      <c r="F39" s="482" t="s">
        <v>220</v>
      </c>
      <c r="G39" s="8" t="s">
        <v>141</v>
      </c>
      <c r="H39" s="484"/>
      <c r="I39" s="484"/>
      <c r="J39" s="484"/>
      <c r="K39" s="485"/>
      <c r="L39" s="484"/>
      <c r="M39" s="484"/>
      <c r="N39" s="484"/>
      <c r="O39" s="485"/>
      <c r="P39" s="484"/>
      <c r="Q39" s="484"/>
      <c r="R39" s="484"/>
      <c r="S39" s="485"/>
      <c r="T39" s="484">
        <v>24490</v>
      </c>
      <c r="U39" s="484"/>
      <c r="V39" s="484">
        <f>+T39-U39</f>
        <v>24490</v>
      </c>
      <c r="W39" s="485"/>
      <c r="X39" s="147" t="s">
        <v>25</v>
      </c>
    </row>
    <row r="40" spans="2:24" ht="16.5" customHeight="1" x14ac:dyDescent="0.3">
      <c r="B40" s="482" t="s">
        <v>137</v>
      </c>
      <c r="C40" s="482" t="s">
        <v>218</v>
      </c>
      <c r="D40" s="482" t="s">
        <v>221</v>
      </c>
      <c r="E40" s="483">
        <v>0.1</v>
      </c>
      <c r="F40" s="482" t="s">
        <v>222</v>
      </c>
      <c r="G40" s="8" t="s">
        <v>141</v>
      </c>
      <c r="H40" s="484"/>
      <c r="I40" s="484"/>
      <c r="J40" s="484"/>
      <c r="K40" s="485"/>
      <c r="L40" s="484"/>
      <c r="M40" s="484"/>
      <c r="N40" s="484"/>
      <c r="O40" s="485"/>
      <c r="P40" s="484"/>
      <c r="Q40" s="484"/>
      <c r="R40" s="484"/>
      <c r="S40" s="485"/>
      <c r="T40" s="484">
        <v>28990</v>
      </c>
      <c r="U40" s="484"/>
      <c r="V40" s="484">
        <f t="shared" ref="V40:V41" si="7">+T40-U40</f>
        <v>28990</v>
      </c>
      <c r="W40" s="485"/>
      <c r="X40" s="147" t="s">
        <v>25</v>
      </c>
    </row>
    <row r="41" spans="2:24" ht="16.5" customHeight="1" x14ac:dyDescent="0.3">
      <c r="B41" s="482" t="s">
        <v>137</v>
      </c>
      <c r="C41" s="482" t="s">
        <v>218</v>
      </c>
      <c r="D41" s="482" t="s">
        <v>223</v>
      </c>
      <c r="E41" s="483">
        <v>0.1</v>
      </c>
      <c r="F41" s="482" t="s">
        <v>224</v>
      </c>
      <c r="G41" s="8" t="s">
        <v>141</v>
      </c>
      <c r="H41" s="484"/>
      <c r="I41" s="484"/>
      <c r="J41" s="484"/>
      <c r="K41" s="485"/>
      <c r="L41" s="484"/>
      <c r="M41" s="484"/>
      <c r="N41" s="484"/>
      <c r="O41" s="485"/>
      <c r="P41" s="484"/>
      <c r="Q41" s="484"/>
      <c r="R41" s="484"/>
      <c r="S41" s="485"/>
      <c r="T41" s="484">
        <v>29990</v>
      </c>
      <c r="U41" s="484"/>
      <c r="V41" s="484">
        <f t="shared" si="7"/>
        <v>29990</v>
      </c>
      <c r="W41" s="485"/>
      <c r="X41" s="147" t="s">
        <v>25</v>
      </c>
    </row>
    <row r="42" spans="2:24" ht="16.5" customHeight="1" x14ac:dyDescent="0.3">
      <c r="B42" s="482" t="s">
        <v>137</v>
      </c>
      <c r="C42" s="482" t="s">
        <v>218</v>
      </c>
      <c r="D42" s="482" t="s">
        <v>225</v>
      </c>
      <c r="E42" s="483">
        <v>0.1</v>
      </c>
      <c r="F42" s="482" t="s">
        <v>226</v>
      </c>
      <c r="G42" s="8" t="s">
        <v>141</v>
      </c>
      <c r="H42" s="484"/>
      <c r="I42" s="484"/>
      <c r="J42" s="484"/>
      <c r="K42" s="485"/>
      <c r="L42" s="484"/>
      <c r="M42" s="484"/>
      <c r="N42" s="484"/>
      <c r="O42" s="485"/>
      <c r="P42" s="484"/>
      <c r="Q42" s="484"/>
      <c r="R42" s="484"/>
      <c r="S42" s="485"/>
      <c r="T42" s="484">
        <v>34490</v>
      </c>
      <c r="U42" s="484"/>
      <c r="V42" s="484">
        <f>+T42-U42</f>
        <v>34490</v>
      </c>
      <c r="W42" s="485"/>
      <c r="X42" s="147" t="s">
        <v>25</v>
      </c>
    </row>
    <row r="43" spans="2:24" ht="16.5" customHeight="1" x14ac:dyDescent="0.3">
      <c r="B43" s="482" t="s">
        <v>137</v>
      </c>
      <c r="C43" s="482" t="s">
        <v>218</v>
      </c>
      <c r="D43" s="482" t="s">
        <v>227</v>
      </c>
      <c r="E43" s="483">
        <v>0.1</v>
      </c>
      <c r="F43" s="482" t="s">
        <v>228</v>
      </c>
      <c r="G43" s="8" t="s">
        <v>141</v>
      </c>
      <c r="H43" s="484"/>
      <c r="I43" s="484"/>
      <c r="J43" s="484"/>
      <c r="K43" s="485"/>
      <c r="L43" s="484"/>
      <c r="M43" s="484"/>
      <c r="N43" s="484"/>
      <c r="O43" s="485"/>
      <c r="P43" s="484"/>
      <c r="Q43" s="484"/>
      <c r="R43" s="484"/>
      <c r="S43" s="485"/>
      <c r="T43" s="484">
        <v>36490</v>
      </c>
      <c r="U43" s="484"/>
      <c r="V43" s="484">
        <f>+T43+U43</f>
        <v>36490</v>
      </c>
      <c r="W43" s="485"/>
      <c r="X43" s="147" t="s">
        <v>142</v>
      </c>
    </row>
    <row r="44" spans="2:24" ht="16.5" customHeight="1" x14ac:dyDescent="0.3">
      <c r="B44" s="486" t="s">
        <v>137</v>
      </c>
      <c r="C44" s="486" t="s">
        <v>218</v>
      </c>
      <c r="D44" s="486" t="s">
        <v>229</v>
      </c>
      <c r="E44" s="487">
        <v>0.1</v>
      </c>
      <c r="F44" s="486" t="s">
        <v>230</v>
      </c>
      <c r="G44" s="10" t="s">
        <v>141</v>
      </c>
      <c r="H44" s="488"/>
      <c r="I44" s="488"/>
      <c r="J44" s="488"/>
      <c r="K44" s="489"/>
      <c r="L44" s="488"/>
      <c r="M44" s="488"/>
      <c r="N44" s="488"/>
      <c r="O44" s="489"/>
      <c r="P44" s="488"/>
      <c r="Q44" s="488"/>
      <c r="R44" s="488"/>
      <c r="S44" s="489"/>
      <c r="T44" s="488">
        <v>40990</v>
      </c>
      <c r="U44" s="488"/>
      <c r="V44" s="488">
        <f>+T44+U44</f>
        <v>40990</v>
      </c>
      <c r="W44" s="489"/>
      <c r="X44" s="526">
        <v>0</v>
      </c>
    </row>
    <row r="45" spans="2:24" ht="16.5" customHeight="1" x14ac:dyDescent="0.3">
      <c r="B45" s="482" t="s">
        <v>137</v>
      </c>
      <c r="C45" s="482" t="s">
        <v>231</v>
      </c>
      <c r="D45" s="482" t="s">
        <v>232</v>
      </c>
      <c r="E45" s="483">
        <v>0.1</v>
      </c>
      <c r="F45" s="482" t="s">
        <v>233</v>
      </c>
      <c r="G45" s="8" t="s">
        <v>141</v>
      </c>
      <c r="H45" s="484"/>
      <c r="I45" s="484"/>
      <c r="J45" s="484">
        <f t="shared" si="0"/>
        <v>0</v>
      </c>
      <c r="K45" s="485"/>
      <c r="L45" s="484"/>
      <c r="M45" s="484"/>
      <c r="N45" s="484"/>
      <c r="O45" s="485"/>
      <c r="P45" s="484"/>
      <c r="Q45" s="484"/>
      <c r="R45" s="484"/>
      <c r="S45" s="485"/>
      <c r="T45" s="484">
        <v>38490</v>
      </c>
      <c r="U45" s="484"/>
      <c r="V45" s="484">
        <f>+T45+U45</f>
        <v>38490</v>
      </c>
      <c r="W45" s="485"/>
      <c r="X45" s="147" t="s">
        <v>25</v>
      </c>
    </row>
    <row r="46" spans="2:24" ht="16.5" customHeight="1" x14ac:dyDescent="0.3">
      <c r="B46" s="482" t="s">
        <v>137</v>
      </c>
      <c r="C46" s="482" t="s">
        <v>231</v>
      </c>
      <c r="D46" s="482" t="s">
        <v>234</v>
      </c>
      <c r="E46" s="483">
        <v>0.1</v>
      </c>
      <c r="F46" s="482" t="s">
        <v>235</v>
      </c>
      <c r="G46" s="8" t="s">
        <v>141</v>
      </c>
      <c r="H46" s="484"/>
      <c r="I46" s="484"/>
      <c r="J46" s="484">
        <f t="shared" si="0"/>
        <v>0</v>
      </c>
      <c r="K46" s="485"/>
      <c r="L46" s="484"/>
      <c r="M46" s="484"/>
      <c r="N46" s="484"/>
      <c r="O46" s="485"/>
      <c r="P46" s="484"/>
      <c r="Q46" s="484"/>
      <c r="R46" s="484"/>
      <c r="S46" s="485"/>
      <c r="T46" s="484">
        <v>40990</v>
      </c>
      <c r="U46" s="484"/>
      <c r="V46" s="484">
        <f>+T46-U46</f>
        <v>40990</v>
      </c>
      <c r="W46" s="485"/>
      <c r="X46" s="147" t="s">
        <v>142</v>
      </c>
    </row>
    <row r="47" spans="2:24" ht="16.5" customHeight="1" x14ac:dyDescent="0.3">
      <c r="B47" s="482" t="s">
        <v>137</v>
      </c>
      <c r="C47" s="482" t="s">
        <v>231</v>
      </c>
      <c r="D47" s="482" t="s">
        <v>236</v>
      </c>
      <c r="E47" s="483">
        <v>0.1</v>
      </c>
      <c r="F47" s="482" t="s">
        <v>237</v>
      </c>
      <c r="G47" s="8" t="s">
        <v>141</v>
      </c>
      <c r="H47" s="484"/>
      <c r="I47" s="484"/>
      <c r="J47" s="484">
        <f t="shared" si="0"/>
        <v>0</v>
      </c>
      <c r="K47" s="485"/>
      <c r="L47" s="484"/>
      <c r="M47" s="484"/>
      <c r="N47" s="484"/>
      <c r="O47" s="485"/>
      <c r="P47" s="484"/>
      <c r="Q47" s="484"/>
      <c r="R47" s="484"/>
      <c r="S47" s="485"/>
      <c r="T47" s="484">
        <v>45990</v>
      </c>
      <c r="U47" s="484"/>
      <c r="V47" s="484">
        <f t="shared" ref="V47:V48" si="8">+T47-U47</f>
        <v>45990</v>
      </c>
      <c r="W47" s="485"/>
      <c r="X47" s="147" t="s">
        <v>142</v>
      </c>
    </row>
    <row r="48" spans="2:24" ht="16.5" customHeight="1" x14ac:dyDescent="0.3">
      <c r="B48" s="486" t="s">
        <v>137</v>
      </c>
      <c r="C48" s="486" t="s">
        <v>231</v>
      </c>
      <c r="D48" s="486" t="s">
        <v>238</v>
      </c>
      <c r="E48" s="487">
        <v>0.1</v>
      </c>
      <c r="F48" s="486" t="s">
        <v>239</v>
      </c>
      <c r="G48" s="10" t="s">
        <v>141</v>
      </c>
      <c r="H48" s="488"/>
      <c r="I48" s="488"/>
      <c r="J48" s="488">
        <f t="shared" si="0"/>
        <v>0</v>
      </c>
      <c r="K48" s="489"/>
      <c r="L48" s="488"/>
      <c r="M48" s="488"/>
      <c r="N48" s="488"/>
      <c r="O48" s="489"/>
      <c r="P48" s="488"/>
      <c r="Q48" s="488"/>
      <c r="R48" s="488"/>
      <c r="S48" s="489"/>
      <c r="T48" s="488">
        <v>49990</v>
      </c>
      <c r="U48" s="488"/>
      <c r="V48" s="488">
        <f t="shared" si="8"/>
        <v>49990</v>
      </c>
      <c r="W48" s="489"/>
      <c r="X48" s="526">
        <v>0</v>
      </c>
    </row>
    <row r="49" spans="2:24" x14ac:dyDescent="0.3">
      <c r="B49" s="482" t="s">
        <v>137</v>
      </c>
      <c r="C49" s="482" t="s">
        <v>240</v>
      </c>
      <c r="D49" s="482" t="s">
        <v>241</v>
      </c>
      <c r="E49" s="483">
        <v>0</v>
      </c>
      <c r="F49" s="482" t="s">
        <v>242</v>
      </c>
      <c r="G49" s="8" t="s">
        <v>243</v>
      </c>
      <c r="H49" s="484"/>
      <c r="I49" s="484"/>
      <c r="J49" s="484">
        <f t="shared" si="0"/>
        <v>0</v>
      </c>
      <c r="K49" s="485"/>
      <c r="L49" s="484"/>
      <c r="M49" s="484"/>
      <c r="N49" s="484"/>
      <c r="O49" s="485"/>
      <c r="P49" s="484"/>
      <c r="Q49" s="484"/>
      <c r="R49" s="484"/>
      <c r="S49" s="485"/>
      <c r="T49" s="484">
        <v>27490</v>
      </c>
      <c r="U49" s="484"/>
      <c r="V49" s="484">
        <f>+T49-U49</f>
        <v>27490</v>
      </c>
      <c r="W49" s="485" t="s">
        <v>244</v>
      </c>
      <c r="X49" s="147" t="s">
        <v>25</v>
      </c>
    </row>
    <row r="50" spans="2:24" x14ac:dyDescent="0.3">
      <c r="B50" s="482" t="s">
        <v>137</v>
      </c>
      <c r="C50" s="482" t="s">
        <v>240</v>
      </c>
      <c r="D50" s="482" t="s">
        <v>245</v>
      </c>
      <c r="E50" s="483">
        <v>0</v>
      </c>
      <c r="F50" s="482" t="s">
        <v>246</v>
      </c>
      <c r="G50" s="8" t="s">
        <v>243</v>
      </c>
      <c r="H50" s="484"/>
      <c r="I50" s="484"/>
      <c r="J50" s="484">
        <f t="shared" si="0"/>
        <v>0</v>
      </c>
      <c r="K50" s="485"/>
      <c r="L50" s="484"/>
      <c r="M50" s="484"/>
      <c r="N50" s="484"/>
      <c r="O50" s="485"/>
      <c r="P50" s="484"/>
      <c r="Q50" s="484"/>
      <c r="R50" s="484"/>
      <c r="S50" s="485"/>
      <c r="T50" s="484">
        <v>29990</v>
      </c>
      <c r="U50" s="484"/>
      <c r="V50" s="484">
        <f>+T50-U50</f>
        <v>29990</v>
      </c>
      <c r="W50" s="485" t="s">
        <v>247</v>
      </c>
      <c r="X50" s="147">
        <v>0</v>
      </c>
    </row>
    <row r="51" spans="2:24" x14ac:dyDescent="0.3">
      <c r="B51" s="482" t="s">
        <v>137</v>
      </c>
      <c r="C51" s="482" t="s">
        <v>240</v>
      </c>
      <c r="D51" s="482" t="s">
        <v>248</v>
      </c>
      <c r="E51" s="483">
        <v>0</v>
      </c>
      <c r="F51" s="482" t="s">
        <v>249</v>
      </c>
      <c r="G51" s="8" t="s">
        <v>243</v>
      </c>
      <c r="H51" s="484"/>
      <c r="I51" s="484"/>
      <c r="J51" s="484">
        <f t="shared" si="0"/>
        <v>0</v>
      </c>
      <c r="K51" s="485"/>
      <c r="L51" s="484"/>
      <c r="M51" s="484"/>
      <c r="N51" s="484"/>
      <c r="O51" s="485"/>
      <c r="P51" s="484"/>
      <c r="Q51" s="484"/>
      <c r="R51" s="484"/>
      <c r="S51" s="485"/>
      <c r="T51" s="484">
        <v>28990</v>
      </c>
      <c r="U51" s="484"/>
      <c r="V51" s="484">
        <f>+T51-U51</f>
        <v>28990</v>
      </c>
      <c r="W51" s="485" t="s">
        <v>244</v>
      </c>
      <c r="X51" s="147">
        <v>0</v>
      </c>
    </row>
    <row r="52" spans="2:24" ht="15" thickBot="1" x14ac:dyDescent="0.35">
      <c r="B52" s="496" t="s">
        <v>137</v>
      </c>
      <c r="C52" s="496" t="s">
        <v>240</v>
      </c>
      <c r="D52" s="496" t="s">
        <v>250</v>
      </c>
      <c r="E52" s="497">
        <v>0</v>
      </c>
      <c r="F52" s="496" t="s">
        <v>251</v>
      </c>
      <c r="G52" s="148" t="s">
        <v>243</v>
      </c>
      <c r="H52" s="498"/>
      <c r="I52" s="498"/>
      <c r="J52" s="498">
        <f t="shared" si="0"/>
        <v>0</v>
      </c>
      <c r="K52" s="499"/>
      <c r="L52" s="498"/>
      <c r="M52" s="498"/>
      <c r="N52" s="498"/>
      <c r="O52" s="499"/>
      <c r="P52" s="498"/>
      <c r="Q52" s="498"/>
      <c r="R52" s="498"/>
      <c r="S52" s="499"/>
      <c r="T52" s="498">
        <v>33490</v>
      </c>
      <c r="U52" s="498"/>
      <c r="V52" s="498">
        <f>+T52-U52</f>
        <v>33490</v>
      </c>
      <c r="W52" s="499" t="s">
        <v>247</v>
      </c>
      <c r="X52" s="164" t="s">
        <v>25</v>
      </c>
    </row>
    <row r="53" spans="2:24" x14ac:dyDescent="0.3">
      <c r="P53" s="279"/>
    </row>
    <row r="54" spans="2:24" x14ac:dyDescent="0.3">
      <c r="P54" s="279"/>
    </row>
    <row r="56" spans="2:24" x14ac:dyDescent="0.3">
      <c r="P56" s="279"/>
    </row>
    <row r="59" spans="2:24" x14ac:dyDescent="0.3">
      <c r="P59" s="279"/>
    </row>
  </sheetData>
  <conditionalFormatting sqref="B49:B51 O46:O47 K46:K47 S46:S47 B18:F18 O18 K18 S18 B22:F22 O22 K22 S22 B46:D47 F46:F47 B15:F15 O15 K15 S15 W15 S31 B31:F31 O31 K31 W31 B35:F36 O35:O36 K35:K36 S35:S36 E33:E34 W35:W36">
    <cfRule type="expression" dxfId="107" priority="75">
      <formula>$B15&lt;&gt;$B16</formula>
    </cfRule>
  </conditionalFormatting>
  <conditionalFormatting sqref="B12:F13 O12:O13 K12:K13 S12:S13 W12:W13 W28:W30 B44:D44 D39:D43 F39:F44 O39:O44 K39:K44 S39:S44 W39:W44 B39 C37:F37 K37">
    <cfRule type="expression" dxfId="106" priority="76">
      <formula>$B12&lt;&gt;#REF!</formula>
    </cfRule>
  </conditionalFormatting>
  <conditionalFormatting sqref="W27 O27:O30 K27:K30 S27:S30 B28:F30 F27 D27 C39 B40:C44 B38:F38 O37:O38 K38 S37:S38 W38">
    <cfRule type="expression" dxfId="105" priority="77">
      <formula>$B27&lt;&gt;#REF!</formula>
    </cfRule>
  </conditionalFormatting>
  <conditionalFormatting sqref="D14:F14 O17 K17 S17 B17:F17 O14 K14 S14">
    <cfRule type="expression" dxfId="104" priority="74">
      <formula>$B14&lt;&gt;$B16</formula>
    </cfRule>
  </conditionalFormatting>
  <conditionalFormatting sqref="B20:F20 O20:O21 K20:K21 S20:S21 F21 E39:E44">
    <cfRule type="expression" dxfId="103" priority="78">
      <formula>$B20&lt;&gt;#REF!</formula>
    </cfRule>
  </conditionalFormatting>
  <conditionalFormatting sqref="B37">
    <cfRule type="expression" dxfId="102" priority="73">
      <formula>$B37&lt;&gt;#REF!</formula>
    </cfRule>
  </conditionalFormatting>
  <conditionalFormatting sqref="B6:B7 B9">
    <cfRule type="expression" dxfId="101" priority="71">
      <formula>$B6&lt;&gt;$B7</formula>
    </cfRule>
  </conditionalFormatting>
  <conditionalFormatting sqref="B8">
    <cfRule type="expression" dxfId="100" priority="72">
      <formula>$B8&lt;&gt;#REF!</formula>
    </cfRule>
  </conditionalFormatting>
  <conditionalFormatting sqref="B11">
    <cfRule type="expression" dxfId="99" priority="69">
      <formula>$B11&lt;&gt;#REF!</formula>
    </cfRule>
  </conditionalFormatting>
  <conditionalFormatting sqref="B10">
    <cfRule type="expression" dxfId="98" priority="70">
      <formula>$B10&lt;&gt;#REF!</formula>
    </cfRule>
  </conditionalFormatting>
  <conditionalFormatting sqref="B33:D34 F33:F34 O33:O34 K33:K34 S33:S34 W33:W34">
    <cfRule type="expression" dxfId="97" priority="79">
      <formula>$B33&lt;&gt;$B36</formula>
    </cfRule>
  </conditionalFormatting>
  <conditionalFormatting sqref="B19 W37">
    <cfRule type="expression" dxfId="96" priority="80">
      <formula>$B19&lt;&gt;#REF!</formula>
    </cfRule>
  </conditionalFormatting>
  <conditionalFormatting sqref="B52">
    <cfRule type="expression" dxfId="95" priority="81">
      <formula>$B52&lt;&gt;#REF!</formula>
    </cfRule>
  </conditionalFormatting>
  <conditionalFormatting sqref="E49:F51">
    <cfRule type="expression" dxfId="94" priority="66">
      <formula>$B49&lt;&gt;$B50</formula>
    </cfRule>
  </conditionalFormatting>
  <conditionalFormatting sqref="E6:F7 E9:F9">
    <cfRule type="expression" dxfId="93" priority="64">
      <formula>$B6&lt;&gt;$B7</formula>
    </cfRule>
  </conditionalFormatting>
  <conditionalFormatting sqref="E8:F8">
    <cfRule type="expression" dxfId="92" priority="65">
      <formula>$B8&lt;&gt;#REF!</formula>
    </cfRule>
  </conditionalFormatting>
  <conditionalFormatting sqref="E11:F11">
    <cfRule type="expression" dxfId="91" priority="62">
      <formula>$B11&lt;&gt;#REF!</formula>
    </cfRule>
  </conditionalFormatting>
  <conditionalFormatting sqref="E10:F10">
    <cfRule type="expression" dxfId="90" priority="63">
      <formula>$B10&lt;&gt;#REF!</formula>
    </cfRule>
  </conditionalFormatting>
  <conditionalFormatting sqref="E19:F19">
    <cfRule type="expression" dxfId="89" priority="67">
      <formula>$B19&lt;&gt;#REF!</formula>
    </cfRule>
  </conditionalFormatting>
  <conditionalFormatting sqref="E52:F52">
    <cfRule type="expression" dxfId="88" priority="68">
      <formula>$B52&lt;&gt;#REF!</formula>
    </cfRule>
  </conditionalFormatting>
  <conditionalFormatting sqref="C49:C51">
    <cfRule type="expression" dxfId="87" priority="59">
      <formula>$B49&lt;&gt;$B50</formula>
    </cfRule>
  </conditionalFormatting>
  <conditionalFormatting sqref="C6:C7 C9">
    <cfRule type="expression" dxfId="86" priority="57">
      <formula>$B6&lt;&gt;$B7</formula>
    </cfRule>
  </conditionalFormatting>
  <conditionalFormatting sqref="C8">
    <cfRule type="expression" dxfId="85" priority="58">
      <formula>$B8&lt;&gt;#REF!</formula>
    </cfRule>
  </conditionalFormatting>
  <conditionalFormatting sqref="C11">
    <cfRule type="expression" dxfId="84" priority="55">
      <formula>$B11&lt;&gt;#REF!</formula>
    </cfRule>
  </conditionalFormatting>
  <conditionalFormatting sqref="C10">
    <cfRule type="expression" dxfId="83" priority="56">
      <formula>$B10&lt;&gt;#REF!</formula>
    </cfRule>
  </conditionalFormatting>
  <conditionalFormatting sqref="C19">
    <cfRule type="expression" dxfId="82" priority="60">
      <formula>$B19&lt;&gt;#REF!</formula>
    </cfRule>
  </conditionalFormatting>
  <conditionalFormatting sqref="C52">
    <cfRule type="expression" dxfId="81" priority="61">
      <formula>$B52&lt;&gt;#REF!</formula>
    </cfRule>
  </conditionalFormatting>
  <conditionalFormatting sqref="D49:D51">
    <cfRule type="expression" dxfId="80" priority="52">
      <formula>$B49&lt;&gt;$B50</formula>
    </cfRule>
  </conditionalFormatting>
  <conditionalFormatting sqref="D6:D7 D9">
    <cfRule type="expression" dxfId="79" priority="50">
      <formula>$B6&lt;&gt;$B7</formula>
    </cfRule>
  </conditionalFormatting>
  <conditionalFormatting sqref="D8">
    <cfRule type="expression" dxfId="78" priority="51">
      <formula>$B8&lt;&gt;#REF!</formula>
    </cfRule>
  </conditionalFormatting>
  <conditionalFormatting sqref="D11">
    <cfRule type="expression" dxfId="77" priority="48">
      <formula>$B11&lt;&gt;#REF!</formula>
    </cfRule>
  </conditionalFormatting>
  <conditionalFormatting sqref="D10">
    <cfRule type="expression" dxfId="76" priority="49">
      <formula>$B10&lt;&gt;#REF!</formula>
    </cfRule>
  </conditionalFormatting>
  <conditionalFormatting sqref="D19">
    <cfRule type="expression" dxfId="75" priority="53">
      <formula>$B19&lt;&gt;#REF!</formula>
    </cfRule>
  </conditionalFormatting>
  <conditionalFormatting sqref="D52">
    <cfRule type="expression" dxfId="74" priority="54">
      <formula>$B52&lt;&gt;#REF!</formula>
    </cfRule>
  </conditionalFormatting>
  <conditionalFormatting sqref="O6:O7 O9">
    <cfRule type="expression" dxfId="73" priority="45">
      <formula>$B6&lt;&gt;$B7</formula>
    </cfRule>
  </conditionalFormatting>
  <conditionalFormatting sqref="O8">
    <cfRule type="expression" dxfId="72" priority="46">
      <formula>$B8&lt;&gt;#REF!</formula>
    </cfRule>
  </conditionalFormatting>
  <conditionalFormatting sqref="O11">
    <cfRule type="expression" dxfId="71" priority="43">
      <formula>$B11&lt;&gt;#REF!</formula>
    </cfRule>
  </conditionalFormatting>
  <conditionalFormatting sqref="O10">
    <cfRule type="expression" dxfId="70" priority="44">
      <formula>$B10&lt;&gt;#REF!</formula>
    </cfRule>
  </conditionalFormatting>
  <conditionalFormatting sqref="O19">
    <cfRule type="expression" dxfId="69" priority="47">
      <formula>$B19&lt;&gt;#REF!</formula>
    </cfRule>
  </conditionalFormatting>
  <conditionalFormatting sqref="K49:K51">
    <cfRule type="expression" dxfId="68" priority="40">
      <formula>$B49&lt;&gt;$B50</formula>
    </cfRule>
  </conditionalFormatting>
  <conditionalFormatting sqref="K6:K7 K9">
    <cfRule type="expression" dxfId="67" priority="38">
      <formula>$B6&lt;&gt;$B7</formula>
    </cfRule>
  </conditionalFormatting>
  <conditionalFormatting sqref="K8">
    <cfRule type="expression" dxfId="66" priority="39">
      <formula>$B8&lt;&gt;#REF!</formula>
    </cfRule>
  </conditionalFormatting>
  <conditionalFormatting sqref="K11">
    <cfRule type="expression" dxfId="65" priority="36">
      <formula>$B11&lt;&gt;#REF!</formula>
    </cfRule>
  </conditionalFormatting>
  <conditionalFormatting sqref="K10">
    <cfRule type="expression" dxfId="64" priority="37">
      <formula>$B10&lt;&gt;#REF!</formula>
    </cfRule>
  </conditionalFormatting>
  <conditionalFormatting sqref="K19">
    <cfRule type="expression" dxfId="63" priority="41">
      <formula>$B19&lt;&gt;#REF!</formula>
    </cfRule>
  </conditionalFormatting>
  <conditionalFormatting sqref="K52">
    <cfRule type="expression" dxfId="62" priority="42">
      <formula>$B52&lt;&gt;#REF!</formula>
    </cfRule>
  </conditionalFormatting>
  <conditionalFormatting sqref="S6:S7 S9">
    <cfRule type="expression" dxfId="61" priority="33">
      <formula>$B6&lt;&gt;$B7</formula>
    </cfRule>
  </conditionalFormatting>
  <conditionalFormatting sqref="S8">
    <cfRule type="expression" dxfId="60" priority="34">
      <formula>$B8&lt;&gt;#REF!</formula>
    </cfRule>
  </conditionalFormatting>
  <conditionalFormatting sqref="S11">
    <cfRule type="expression" dxfId="59" priority="31">
      <formula>$B11&lt;&gt;#REF!</formula>
    </cfRule>
  </conditionalFormatting>
  <conditionalFormatting sqref="S10">
    <cfRule type="expression" dxfId="58" priority="32">
      <formula>$B10&lt;&gt;#REF!</formula>
    </cfRule>
  </conditionalFormatting>
  <conditionalFormatting sqref="S19">
    <cfRule type="expression" dxfId="57" priority="35">
      <formula>$B19&lt;&gt;#REF!</formula>
    </cfRule>
  </conditionalFormatting>
  <conditionalFormatting sqref="O49:O51">
    <cfRule type="expression" dxfId="56" priority="29">
      <formula>$B49&lt;&gt;$B50</formula>
    </cfRule>
  </conditionalFormatting>
  <conditionalFormatting sqref="O52">
    <cfRule type="expression" dxfId="55" priority="30">
      <formula>$B52&lt;&gt;#REF!</formula>
    </cfRule>
  </conditionalFormatting>
  <conditionalFormatting sqref="S49:S51">
    <cfRule type="expression" dxfId="54" priority="27">
      <formula>$B49&lt;&gt;$B50</formula>
    </cfRule>
  </conditionalFormatting>
  <conditionalFormatting sqref="S52">
    <cfRule type="expression" dxfId="53" priority="28">
      <formula>$B52&lt;&gt;#REF!</formula>
    </cfRule>
  </conditionalFormatting>
  <conditionalFormatting sqref="B24:F24 O24 K24 S24 W24">
    <cfRule type="expression" dxfId="52" priority="82">
      <formula>$B24&lt;&gt;$B23</formula>
    </cfRule>
  </conditionalFormatting>
  <conditionalFormatting sqref="O26 B26:F26 K26 S26 B48:C48 O48 K48 S48">
    <cfRule type="expression" dxfId="51" priority="83">
      <formula>$B26&lt;&gt;#REF!</formula>
    </cfRule>
  </conditionalFormatting>
  <conditionalFormatting sqref="B14:C14">
    <cfRule type="expression" dxfId="50" priority="26">
      <formula>$B14&lt;&gt;$B16</formula>
    </cfRule>
  </conditionalFormatting>
  <conditionalFormatting sqref="B45:D45 O45 K45 S45 F45">
    <cfRule type="expression" dxfId="49" priority="25">
      <formula>$B45&lt;&gt;$B46</formula>
    </cfRule>
  </conditionalFormatting>
  <conditionalFormatting sqref="E45">
    <cfRule type="expression" dxfId="48" priority="24">
      <formula>$B45&lt;&gt;#REF!</formula>
    </cfRule>
  </conditionalFormatting>
  <conditionalFormatting sqref="F48">
    <cfRule type="expression" dxfId="47" priority="23">
      <formula>$B48&lt;&gt;#REF!</formula>
    </cfRule>
  </conditionalFormatting>
  <conditionalFormatting sqref="E48">
    <cfRule type="expression" dxfId="46" priority="22">
      <formula>$B48&lt;&gt;#REF!</formula>
    </cfRule>
  </conditionalFormatting>
  <conditionalFormatting sqref="W46:W47 W18 W22">
    <cfRule type="expression" dxfId="45" priority="19">
      <formula>$B18&lt;&gt;$B19</formula>
    </cfRule>
  </conditionalFormatting>
  <conditionalFormatting sqref="W17 W14">
    <cfRule type="expression" dxfId="44" priority="18">
      <formula>$B14&lt;&gt;$B16</formula>
    </cfRule>
  </conditionalFormatting>
  <conditionalFormatting sqref="W20:W21">
    <cfRule type="expression" dxfId="43" priority="20">
      <formula>$B20&lt;&gt;#REF!</formula>
    </cfRule>
  </conditionalFormatting>
  <conditionalFormatting sqref="W6:W7 W9">
    <cfRule type="expression" dxfId="42" priority="15">
      <formula>$B6&lt;&gt;$B7</formula>
    </cfRule>
  </conditionalFormatting>
  <conditionalFormatting sqref="W8">
    <cfRule type="expression" dxfId="41" priority="16">
      <formula>$B8&lt;&gt;#REF!</formula>
    </cfRule>
  </conditionalFormatting>
  <conditionalFormatting sqref="W11">
    <cfRule type="expression" dxfId="40" priority="13">
      <formula>$B11&lt;&gt;#REF!</formula>
    </cfRule>
  </conditionalFormatting>
  <conditionalFormatting sqref="W10">
    <cfRule type="expression" dxfId="39" priority="14">
      <formula>$B10&lt;&gt;#REF!</formula>
    </cfRule>
  </conditionalFormatting>
  <conditionalFormatting sqref="W19">
    <cfRule type="expression" dxfId="38" priority="17">
      <formula>$B19&lt;&gt;#REF!</formula>
    </cfRule>
  </conditionalFormatting>
  <conditionalFormatting sqref="W48">
    <cfRule type="expression" dxfId="37" priority="21">
      <formula>$B48&lt;&gt;#REF!</formula>
    </cfRule>
  </conditionalFormatting>
  <conditionalFormatting sqref="W45">
    <cfRule type="expression" dxfId="36" priority="12">
      <formula>$B45&lt;&gt;$B46</formula>
    </cfRule>
  </conditionalFormatting>
  <conditionalFormatting sqref="W26">
    <cfRule type="expression" dxfId="35" priority="11">
      <formula>$B26&lt;&gt;#REF!</formula>
    </cfRule>
  </conditionalFormatting>
  <conditionalFormatting sqref="D48">
    <cfRule type="expression" dxfId="34" priority="84">
      <formula>$B48&lt;&gt;#REF!</formula>
    </cfRule>
  </conditionalFormatting>
  <conditionalFormatting sqref="E46:E47">
    <cfRule type="expression" dxfId="33" priority="10">
      <formula>$B46&lt;&gt;#REF!</formula>
    </cfRule>
  </conditionalFormatting>
  <conditionalFormatting sqref="B21:C21">
    <cfRule type="expression" dxfId="32" priority="9">
      <formula>$B21&lt;&gt;$B22</formula>
    </cfRule>
  </conditionalFormatting>
  <conditionalFormatting sqref="E21">
    <cfRule type="expression" dxfId="31" priority="8">
      <formula>$B21&lt;&gt;#REF!</formula>
    </cfRule>
  </conditionalFormatting>
  <conditionalFormatting sqref="D21">
    <cfRule type="expression" dxfId="30" priority="7">
      <formula>$B21&lt;&gt;#REF!</formula>
    </cfRule>
  </conditionalFormatting>
  <conditionalFormatting sqref="B16:F16 O16 K16 S16 W16">
    <cfRule type="expression" dxfId="29" priority="85">
      <formula>$B16&lt;&gt;#REF!</formula>
    </cfRule>
  </conditionalFormatting>
  <conditionalFormatting sqref="O25 K25 S25 W25">
    <cfRule type="expression" dxfId="28" priority="6">
      <formula>$B25&lt;&gt;#REF!</formula>
    </cfRule>
  </conditionalFormatting>
  <conditionalFormatting sqref="C25:E25">
    <cfRule type="expression" dxfId="27" priority="4">
      <formula>$B25&lt;&gt;#REF!</formula>
    </cfRule>
  </conditionalFormatting>
  <conditionalFormatting sqref="B25">
    <cfRule type="expression" dxfId="26" priority="5">
      <formula>$B25&lt;&gt;#REF!</formula>
    </cfRule>
  </conditionalFormatting>
  <conditionalFormatting sqref="F25">
    <cfRule type="expression" dxfId="25" priority="3">
      <formula>$B25&lt;&gt;#REF!</formula>
    </cfRule>
  </conditionalFormatting>
  <conditionalFormatting sqref="W49:W51">
    <cfRule type="expression" dxfId="24" priority="1">
      <formula>$B49&lt;&gt;$B50</formula>
    </cfRule>
  </conditionalFormatting>
  <conditionalFormatting sqref="W52">
    <cfRule type="expression" dxfId="23" priority="2">
      <formula>$B52&lt;&gt;#REF!</formula>
    </cfRule>
  </conditionalFormatting>
  <conditionalFormatting sqref="O23 K23 S23 B23:F23 W23">
    <cfRule type="expression" dxfId="22" priority="86">
      <formula>$B23&lt;&gt;#REF!</formula>
    </cfRule>
  </conditionalFormatting>
  <conditionalFormatting sqref="E27 B27:C27">
    <cfRule type="expression" dxfId="21" priority="87">
      <formula>$B27&lt;&gt;$B45</formula>
    </cfRule>
  </conditionalFormatting>
  <conditionalFormatting sqref="B32:F32 O32 K32 S32 W32">
    <cfRule type="expression" dxfId="20" priority="88">
      <formula>$B32&lt;&gt;$B54</formula>
    </cfRule>
  </conditionalFormatting>
  <pageMargins left="0.7" right="0.7" top="0.75" bottom="0.75" header="0.3" footer="0.3"/>
  <pageSetup orientation="portrait" r:id="rId1"/>
  <customProperties>
    <customPr name="_pios_id" r:id="rId2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C0C1BA-73FA-4AA5-9BE3-FE7A7EDD7D47}">
  <dimension ref="B1:P53"/>
  <sheetViews>
    <sheetView showGridLines="0" zoomScale="80" zoomScaleNormal="80" workbookViewId="0">
      <pane xSplit="6" ySplit="5" topLeftCell="L24" activePane="bottomRight" state="frozen"/>
      <selection pane="topRight" activeCell="K1" sqref="K1"/>
      <selection pane="bottomLeft" activeCell="A6" sqref="A6"/>
      <selection pane="bottomRight" activeCell="N6" sqref="N6:N48"/>
    </sheetView>
  </sheetViews>
  <sheetFormatPr baseColWidth="10" defaultColWidth="11.44140625" defaultRowHeight="14.4" x14ac:dyDescent="0.3"/>
  <cols>
    <col min="1" max="1" width="2.6640625" customWidth="1"/>
    <col min="2" max="2" width="9.88671875" bestFit="1" customWidth="1"/>
    <col min="3" max="3" width="20" bestFit="1" customWidth="1"/>
    <col min="4" max="4" width="24.6640625" bestFit="1" customWidth="1"/>
    <col min="5" max="5" width="6" bestFit="1" customWidth="1"/>
    <col min="6" max="6" width="60.5546875" bestFit="1" customWidth="1"/>
    <col min="7" max="7" width="17.5546875" customWidth="1"/>
    <col min="8" max="9" width="17.6640625" style="1" customWidth="1"/>
    <col min="10" max="10" width="17.6640625" style="434" customWidth="1"/>
    <col min="11" max="11" width="21.88671875" style="1" customWidth="1"/>
    <col min="12" max="12" width="17.5546875" style="1" customWidth="1"/>
    <col min="13" max="13" width="17.6640625" style="1" customWidth="1"/>
    <col min="14" max="14" width="17.6640625" style="7" customWidth="1"/>
    <col min="15" max="15" width="54.109375" style="1" bestFit="1" customWidth="1"/>
    <col min="16" max="16" width="11.44140625" style="1" customWidth="1"/>
  </cols>
  <sheetData>
    <row r="1" spans="2:16" s="2" customFormat="1" ht="23.4" x14ac:dyDescent="0.45">
      <c r="B1" s="555" t="s">
        <v>0</v>
      </c>
      <c r="C1" s="555"/>
      <c r="D1" s="555"/>
      <c r="E1" s="555"/>
      <c r="F1" s="555"/>
      <c r="G1" s="555"/>
      <c r="H1" s="500"/>
      <c r="I1" s="500"/>
      <c r="J1" s="433"/>
      <c r="K1" s="500"/>
      <c r="L1" s="500"/>
      <c r="M1" s="500"/>
      <c r="N1" s="500"/>
      <c r="O1" s="500"/>
      <c r="P1" s="6"/>
    </row>
    <row r="2" spans="2:16" x14ac:dyDescent="0.3">
      <c r="B2" s="556" t="s">
        <v>1</v>
      </c>
      <c r="C2" s="556"/>
      <c r="D2" s="556"/>
      <c r="E2" s="556"/>
      <c r="F2" s="556"/>
      <c r="G2" s="556"/>
      <c r="H2" s="501"/>
      <c r="I2" s="501"/>
      <c r="K2" s="501"/>
      <c r="L2" s="501"/>
      <c r="M2" s="501"/>
      <c r="N2" s="435"/>
      <c r="O2" s="501"/>
    </row>
    <row r="3" spans="2:16" ht="5.4" customHeight="1" thickBot="1" x14ac:dyDescent="0.35"/>
    <row r="4" spans="2:16" ht="15" thickBot="1" x14ac:dyDescent="0.35">
      <c r="H4" s="557" t="s">
        <v>3</v>
      </c>
      <c r="I4" s="558"/>
      <c r="J4" s="558"/>
      <c r="K4" s="558"/>
      <c r="L4" s="557" t="s">
        <v>4</v>
      </c>
      <c r="M4" s="558"/>
      <c r="N4" s="558"/>
      <c r="O4" s="559"/>
    </row>
    <row r="5" spans="2:16" ht="48" customHeight="1" thickBot="1" x14ac:dyDescent="0.35">
      <c r="B5" s="99" t="s">
        <v>5</v>
      </c>
      <c r="C5" s="101" t="s">
        <v>6</v>
      </c>
      <c r="D5" s="283" t="s">
        <v>7</v>
      </c>
      <c r="E5" s="283" t="s">
        <v>8</v>
      </c>
      <c r="F5" s="11" t="s">
        <v>9</v>
      </c>
      <c r="G5" s="11" t="s">
        <v>135</v>
      </c>
      <c r="H5" s="436" t="s">
        <v>252</v>
      </c>
      <c r="I5" s="105" t="s">
        <v>11</v>
      </c>
      <c r="J5" s="437" t="s">
        <v>12</v>
      </c>
      <c r="K5" s="438" t="s">
        <v>13</v>
      </c>
      <c r="L5" s="436" t="s">
        <v>252</v>
      </c>
      <c r="M5" s="105" t="s">
        <v>11</v>
      </c>
      <c r="N5" s="437" t="s">
        <v>12</v>
      </c>
      <c r="O5" s="247" t="s">
        <v>13</v>
      </c>
      <c r="P5" s="544" t="s">
        <v>19</v>
      </c>
    </row>
    <row r="6" spans="2:16" x14ac:dyDescent="0.3">
      <c r="B6" s="114" t="s">
        <v>253</v>
      </c>
      <c r="C6" s="308" t="s">
        <v>254</v>
      </c>
      <c r="D6" s="116" t="s">
        <v>255</v>
      </c>
      <c r="E6" s="439">
        <v>7.4999999999999997E-2</v>
      </c>
      <c r="F6" s="114" t="s">
        <v>256</v>
      </c>
      <c r="G6" s="114" t="s">
        <v>141</v>
      </c>
      <c r="H6" s="440">
        <v>12190</v>
      </c>
      <c r="I6" s="441">
        <v>400</v>
      </c>
      <c r="J6" s="442">
        <f>H6-I6</f>
        <v>11790</v>
      </c>
      <c r="K6" s="545"/>
      <c r="L6" s="440">
        <v>12490</v>
      </c>
      <c r="M6" s="441">
        <v>400</v>
      </c>
      <c r="N6" s="442">
        <f>L6-M6</f>
        <v>12090</v>
      </c>
      <c r="O6" s="443"/>
      <c r="P6" s="130" t="s">
        <v>25</v>
      </c>
    </row>
    <row r="7" spans="2:16" x14ac:dyDescent="0.3">
      <c r="B7" s="8" t="s">
        <v>253</v>
      </c>
      <c r="C7" s="224" t="s">
        <v>254</v>
      </c>
      <c r="D7" s="134" t="s">
        <v>257</v>
      </c>
      <c r="E7" s="444">
        <v>0</v>
      </c>
      <c r="F7" s="8" t="s">
        <v>258</v>
      </c>
      <c r="G7" s="8" t="s">
        <v>259</v>
      </c>
      <c r="H7" s="227">
        <v>12790</v>
      </c>
      <c r="I7" s="266">
        <v>400</v>
      </c>
      <c r="J7" s="445">
        <f t="shared" ref="J7:J48" si="0">H7-I7</f>
        <v>12390</v>
      </c>
      <c r="K7" s="546"/>
      <c r="L7" s="227">
        <v>13090</v>
      </c>
      <c r="M7" s="266">
        <v>400</v>
      </c>
      <c r="N7" s="445">
        <f t="shared" ref="N7:N22" si="1">L7-M7</f>
        <v>12690</v>
      </c>
      <c r="O7" s="446"/>
      <c r="P7" s="147" t="s">
        <v>25</v>
      </c>
    </row>
    <row r="8" spans="2:16" ht="16.5" customHeight="1" x14ac:dyDescent="0.3">
      <c r="B8" s="8" t="s">
        <v>253</v>
      </c>
      <c r="C8" s="224" t="s">
        <v>254</v>
      </c>
      <c r="D8" s="134" t="s">
        <v>260</v>
      </c>
      <c r="E8" s="444">
        <v>7.4999999999999997E-2</v>
      </c>
      <c r="F8" s="8" t="s">
        <v>261</v>
      </c>
      <c r="G8" s="8" t="s">
        <v>141</v>
      </c>
      <c r="H8" s="227">
        <v>13190</v>
      </c>
      <c r="I8" s="266">
        <v>200</v>
      </c>
      <c r="J8" s="445">
        <f t="shared" si="0"/>
        <v>12990</v>
      </c>
      <c r="K8" s="546"/>
      <c r="L8" s="227">
        <v>13490</v>
      </c>
      <c r="M8" s="266">
        <v>200</v>
      </c>
      <c r="N8" s="445">
        <f t="shared" si="1"/>
        <v>13290</v>
      </c>
      <c r="O8" s="446"/>
      <c r="P8" s="147" t="s">
        <v>25</v>
      </c>
    </row>
    <row r="9" spans="2:16" ht="16.5" customHeight="1" x14ac:dyDescent="0.3">
      <c r="B9" s="8" t="s">
        <v>253</v>
      </c>
      <c r="C9" s="224" t="s">
        <v>254</v>
      </c>
      <c r="D9" s="134" t="s">
        <v>262</v>
      </c>
      <c r="E9" s="444">
        <v>0</v>
      </c>
      <c r="F9" s="8" t="s">
        <v>263</v>
      </c>
      <c r="G9" s="8" t="s">
        <v>259</v>
      </c>
      <c r="H9" s="227">
        <v>13790</v>
      </c>
      <c r="I9" s="266">
        <v>200</v>
      </c>
      <c r="J9" s="445">
        <f t="shared" si="0"/>
        <v>13590</v>
      </c>
      <c r="K9" s="546"/>
      <c r="L9" s="227">
        <v>14090</v>
      </c>
      <c r="M9" s="266">
        <v>200</v>
      </c>
      <c r="N9" s="445">
        <f t="shared" si="1"/>
        <v>13890</v>
      </c>
      <c r="O9" s="446"/>
      <c r="P9" s="147" t="s">
        <v>25</v>
      </c>
    </row>
    <row r="10" spans="2:16" x14ac:dyDescent="0.3">
      <c r="B10" s="8" t="s">
        <v>253</v>
      </c>
      <c r="C10" s="224" t="s">
        <v>254</v>
      </c>
      <c r="D10" s="134" t="s">
        <v>264</v>
      </c>
      <c r="E10" s="444">
        <v>7.4999999999999997E-2</v>
      </c>
      <c r="F10" s="8" t="s">
        <v>265</v>
      </c>
      <c r="G10" s="8" t="s">
        <v>141</v>
      </c>
      <c r="H10" s="227">
        <v>14190</v>
      </c>
      <c r="I10" s="266">
        <v>200</v>
      </c>
      <c r="J10" s="445">
        <f t="shared" si="0"/>
        <v>13990</v>
      </c>
      <c r="K10" s="546"/>
      <c r="L10" s="227">
        <v>14490</v>
      </c>
      <c r="M10" s="266">
        <v>200</v>
      </c>
      <c r="N10" s="445">
        <f t="shared" si="1"/>
        <v>14290</v>
      </c>
      <c r="O10" s="446"/>
      <c r="P10" s="147" t="s">
        <v>25</v>
      </c>
    </row>
    <row r="11" spans="2:16" x14ac:dyDescent="0.3">
      <c r="B11" s="8" t="s">
        <v>253</v>
      </c>
      <c r="C11" s="224" t="s">
        <v>254</v>
      </c>
      <c r="D11" s="134" t="s">
        <v>266</v>
      </c>
      <c r="E11" s="444">
        <v>0</v>
      </c>
      <c r="F11" s="8" t="s">
        <v>267</v>
      </c>
      <c r="G11" s="8" t="s">
        <v>259</v>
      </c>
      <c r="H11" s="447">
        <v>14790</v>
      </c>
      <c r="I11" s="266">
        <v>200</v>
      </c>
      <c r="J11" s="445">
        <f t="shared" si="0"/>
        <v>14590</v>
      </c>
      <c r="K11" s="546"/>
      <c r="L11" s="227">
        <v>15090</v>
      </c>
      <c r="M11" s="266">
        <v>200</v>
      </c>
      <c r="N11" s="445">
        <f t="shared" si="1"/>
        <v>14890</v>
      </c>
      <c r="O11" s="446"/>
      <c r="P11" s="147" t="s">
        <v>25</v>
      </c>
    </row>
    <row r="12" spans="2:16" ht="16.5" customHeight="1" x14ac:dyDescent="0.3">
      <c r="B12" s="8" t="s">
        <v>253</v>
      </c>
      <c r="C12" s="224" t="s">
        <v>254</v>
      </c>
      <c r="D12" s="134" t="s">
        <v>268</v>
      </c>
      <c r="E12" s="444">
        <v>7.4999999999999997E-2</v>
      </c>
      <c r="F12" s="8" t="s">
        <v>269</v>
      </c>
      <c r="G12" s="8" t="s">
        <v>141</v>
      </c>
      <c r="H12" s="447">
        <v>15190</v>
      </c>
      <c r="I12" s="266">
        <v>200</v>
      </c>
      <c r="J12" s="445">
        <f t="shared" si="0"/>
        <v>14990</v>
      </c>
      <c r="K12" s="546"/>
      <c r="L12" s="227">
        <v>15490</v>
      </c>
      <c r="M12" s="266">
        <v>200</v>
      </c>
      <c r="N12" s="445">
        <f t="shared" si="1"/>
        <v>15290</v>
      </c>
      <c r="O12" s="446"/>
      <c r="P12" s="147" t="s">
        <v>25</v>
      </c>
    </row>
    <row r="13" spans="2:16" ht="16.5" customHeight="1" x14ac:dyDescent="0.3">
      <c r="B13" s="10" t="s">
        <v>253</v>
      </c>
      <c r="C13" s="286" t="s">
        <v>254</v>
      </c>
      <c r="D13" s="287" t="s">
        <v>270</v>
      </c>
      <c r="E13" s="448">
        <v>0</v>
      </c>
      <c r="F13" s="10" t="s">
        <v>271</v>
      </c>
      <c r="G13" s="10" t="s">
        <v>259</v>
      </c>
      <c r="H13" s="449">
        <v>15790</v>
      </c>
      <c r="I13" s="450">
        <v>200</v>
      </c>
      <c r="J13" s="451">
        <f t="shared" si="0"/>
        <v>15590</v>
      </c>
      <c r="K13" s="547"/>
      <c r="L13" s="263">
        <v>16090</v>
      </c>
      <c r="M13" s="450">
        <v>200</v>
      </c>
      <c r="N13" s="451">
        <f t="shared" si="1"/>
        <v>15890</v>
      </c>
      <c r="O13" s="452"/>
      <c r="P13" s="526" t="s">
        <v>25</v>
      </c>
    </row>
    <row r="14" spans="2:16" ht="16.5" customHeight="1" x14ac:dyDescent="0.3">
      <c r="B14" s="8" t="s">
        <v>253</v>
      </c>
      <c r="C14" s="224" t="s">
        <v>272</v>
      </c>
      <c r="D14" s="134" t="s">
        <v>273</v>
      </c>
      <c r="E14" s="444">
        <v>0.1</v>
      </c>
      <c r="F14" s="8" t="s">
        <v>274</v>
      </c>
      <c r="G14" s="8" t="s">
        <v>141</v>
      </c>
      <c r="H14" s="447">
        <v>14690</v>
      </c>
      <c r="I14" s="266">
        <v>500</v>
      </c>
      <c r="J14" s="445">
        <f t="shared" si="0"/>
        <v>14190</v>
      </c>
      <c r="K14" s="546"/>
      <c r="L14" s="227">
        <v>14990</v>
      </c>
      <c r="M14" s="266">
        <v>500</v>
      </c>
      <c r="N14" s="445">
        <f t="shared" si="1"/>
        <v>14490</v>
      </c>
      <c r="O14" s="446"/>
      <c r="P14" s="147" t="s">
        <v>25</v>
      </c>
    </row>
    <row r="15" spans="2:16" ht="16.5" customHeight="1" x14ac:dyDescent="0.3">
      <c r="B15" s="8" t="s">
        <v>253</v>
      </c>
      <c r="C15" s="224" t="s">
        <v>272</v>
      </c>
      <c r="D15" s="134" t="s">
        <v>275</v>
      </c>
      <c r="E15" s="444">
        <v>0.1</v>
      </c>
      <c r="F15" s="8" t="s">
        <v>276</v>
      </c>
      <c r="G15" s="8" t="s">
        <v>141</v>
      </c>
      <c r="H15" s="447">
        <v>15690</v>
      </c>
      <c r="I15" s="266">
        <v>500</v>
      </c>
      <c r="J15" s="445">
        <f t="shared" si="0"/>
        <v>15190</v>
      </c>
      <c r="K15" s="546"/>
      <c r="L15" s="227">
        <v>15990</v>
      </c>
      <c r="M15" s="266">
        <v>500</v>
      </c>
      <c r="N15" s="445">
        <f t="shared" si="1"/>
        <v>15490</v>
      </c>
      <c r="O15" s="446"/>
      <c r="P15" s="147" t="s">
        <v>25</v>
      </c>
    </row>
    <row r="16" spans="2:16" ht="16.5" customHeight="1" x14ac:dyDescent="0.3">
      <c r="B16" s="8" t="s">
        <v>253</v>
      </c>
      <c r="C16" s="224" t="s">
        <v>272</v>
      </c>
      <c r="D16" s="134" t="s">
        <v>277</v>
      </c>
      <c r="E16" s="444">
        <v>0.05</v>
      </c>
      <c r="F16" s="8" t="s">
        <v>278</v>
      </c>
      <c r="G16" s="8" t="s">
        <v>141</v>
      </c>
      <c r="H16" s="447">
        <v>16690</v>
      </c>
      <c r="I16" s="266">
        <v>500</v>
      </c>
      <c r="J16" s="445">
        <f t="shared" si="0"/>
        <v>16190</v>
      </c>
      <c r="K16" s="546"/>
      <c r="L16" s="227">
        <v>16990</v>
      </c>
      <c r="M16" s="266">
        <v>500</v>
      </c>
      <c r="N16" s="445">
        <f t="shared" si="1"/>
        <v>16490</v>
      </c>
      <c r="O16" s="446"/>
      <c r="P16" s="147" t="s">
        <v>25</v>
      </c>
    </row>
    <row r="17" spans="2:16" ht="16.5" customHeight="1" x14ac:dyDescent="0.3">
      <c r="B17" s="9" t="s">
        <v>253</v>
      </c>
      <c r="C17" s="248" t="s">
        <v>279</v>
      </c>
      <c r="D17" s="248" t="s">
        <v>280</v>
      </c>
      <c r="E17" s="453">
        <v>0.1</v>
      </c>
      <c r="F17" s="9" t="s">
        <v>281</v>
      </c>
      <c r="G17" s="9" t="s">
        <v>141</v>
      </c>
      <c r="H17" s="252">
        <v>14690</v>
      </c>
      <c r="I17" s="264">
        <v>200</v>
      </c>
      <c r="J17" s="454">
        <f t="shared" si="0"/>
        <v>14490</v>
      </c>
      <c r="K17" s="548"/>
      <c r="L17" s="252">
        <v>14990</v>
      </c>
      <c r="M17" s="264">
        <v>200</v>
      </c>
      <c r="N17" s="454">
        <f t="shared" si="1"/>
        <v>14790</v>
      </c>
      <c r="O17" s="463" t="s">
        <v>282</v>
      </c>
      <c r="P17" s="260" t="s">
        <v>25</v>
      </c>
    </row>
    <row r="18" spans="2:16" ht="16.5" customHeight="1" x14ac:dyDescent="0.3">
      <c r="B18" s="8" t="s">
        <v>253</v>
      </c>
      <c r="C18" s="224" t="s">
        <v>279</v>
      </c>
      <c r="D18" s="224" t="s">
        <v>283</v>
      </c>
      <c r="E18" s="455">
        <v>0</v>
      </c>
      <c r="F18" s="8" t="s">
        <v>284</v>
      </c>
      <c r="G18" s="8" t="s">
        <v>259</v>
      </c>
      <c r="H18" s="227">
        <v>14690</v>
      </c>
      <c r="I18" s="266">
        <v>200</v>
      </c>
      <c r="J18" s="445">
        <f t="shared" si="0"/>
        <v>14490</v>
      </c>
      <c r="K18" s="549"/>
      <c r="L18" s="227">
        <v>14990</v>
      </c>
      <c r="M18" s="456">
        <v>200</v>
      </c>
      <c r="N18" s="445">
        <f t="shared" si="1"/>
        <v>14790</v>
      </c>
      <c r="O18" s="446" t="s">
        <v>282</v>
      </c>
      <c r="P18" s="147" t="s">
        <v>25</v>
      </c>
    </row>
    <row r="19" spans="2:16" ht="16.5" customHeight="1" x14ac:dyDescent="0.3">
      <c r="B19" s="8" t="s">
        <v>253</v>
      </c>
      <c r="C19" s="224" t="s">
        <v>279</v>
      </c>
      <c r="D19" s="224" t="s">
        <v>285</v>
      </c>
      <c r="E19" s="455">
        <v>0.1</v>
      </c>
      <c r="F19" s="8" t="s">
        <v>286</v>
      </c>
      <c r="G19" s="8" t="s">
        <v>141</v>
      </c>
      <c r="H19" s="227">
        <v>15690</v>
      </c>
      <c r="I19" s="266">
        <v>200</v>
      </c>
      <c r="J19" s="445">
        <f t="shared" si="0"/>
        <v>15490</v>
      </c>
      <c r="K19" s="549"/>
      <c r="L19" s="227">
        <v>15990</v>
      </c>
      <c r="M19" s="456">
        <v>200</v>
      </c>
      <c r="N19" s="445">
        <f t="shared" si="1"/>
        <v>15790</v>
      </c>
      <c r="O19" s="446" t="s">
        <v>282</v>
      </c>
      <c r="P19" s="147" t="s">
        <v>25</v>
      </c>
    </row>
    <row r="20" spans="2:16" ht="16.5" customHeight="1" x14ac:dyDescent="0.3">
      <c r="B20" s="8" t="s">
        <v>253</v>
      </c>
      <c r="C20" s="224" t="s">
        <v>279</v>
      </c>
      <c r="D20" s="224" t="s">
        <v>287</v>
      </c>
      <c r="E20" s="455">
        <v>0</v>
      </c>
      <c r="F20" s="8" t="s">
        <v>288</v>
      </c>
      <c r="G20" s="8" t="s">
        <v>259</v>
      </c>
      <c r="H20" s="227">
        <v>15690</v>
      </c>
      <c r="I20" s="266">
        <v>200</v>
      </c>
      <c r="J20" s="445">
        <f t="shared" si="0"/>
        <v>15490</v>
      </c>
      <c r="K20" s="549"/>
      <c r="L20" s="227">
        <v>15990</v>
      </c>
      <c r="M20" s="456">
        <v>200</v>
      </c>
      <c r="N20" s="445">
        <f t="shared" si="1"/>
        <v>15790</v>
      </c>
      <c r="O20" s="446" t="s">
        <v>282</v>
      </c>
      <c r="P20" s="147" t="s">
        <v>25</v>
      </c>
    </row>
    <row r="21" spans="2:16" ht="16.5" customHeight="1" x14ac:dyDescent="0.3">
      <c r="B21" s="8" t="s">
        <v>253</v>
      </c>
      <c r="C21" s="224"/>
      <c r="D21" s="224"/>
      <c r="E21" s="455">
        <v>7.4999999999999997E-2</v>
      </c>
      <c r="F21" s="8" t="s">
        <v>289</v>
      </c>
      <c r="G21" s="8" t="s">
        <v>141</v>
      </c>
      <c r="H21" s="457"/>
      <c r="I21" s="458"/>
      <c r="J21" s="459"/>
      <c r="K21" s="549"/>
      <c r="L21" s="227">
        <v>18290</v>
      </c>
      <c r="M21" s="456">
        <v>1000</v>
      </c>
      <c r="N21" s="445">
        <f t="shared" si="1"/>
        <v>17290</v>
      </c>
      <c r="O21" s="446" t="s">
        <v>290</v>
      </c>
      <c r="P21" s="147" t="s">
        <v>25</v>
      </c>
    </row>
    <row r="22" spans="2:16" ht="16.5" customHeight="1" x14ac:dyDescent="0.3">
      <c r="B22" s="8" t="s">
        <v>253</v>
      </c>
      <c r="C22" s="286" t="s">
        <v>279</v>
      </c>
      <c r="D22" s="286" t="s">
        <v>291</v>
      </c>
      <c r="E22" s="455">
        <v>7.4999999999999997E-2</v>
      </c>
      <c r="F22" s="8" t="s">
        <v>292</v>
      </c>
      <c r="G22" s="8" t="s">
        <v>141</v>
      </c>
      <c r="H22" s="227">
        <v>19290</v>
      </c>
      <c r="I22" s="266">
        <v>1300</v>
      </c>
      <c r="J22" s="445">
        <f t="shared" si="0"/>
        <v>17990</v>
      </c>
      <c r="K22" s="549"/>
      <c r="L22" s="227">
        <v>19290</v>
      </c>
      <c r="M22" s="266">
        <v>1000</v>
      </c>
      <c r="N22" s="445">
        <f t="shared" si="1"/>
        <v>18290</v>
      </c>
      <c r="O22" s="452" t="s">
        <v>290</v>
      </c>
      <c r="P22" s="147" t="s">
        <v>25</v>
      </c>
    </row>
    <row r="23" spans="2:16" ht="16.5" customHeight="1" x14ac:dyDescent="0.3">
      <c r="B23" s="9" t="s">
        <v>253</v>
      </c>
      <c r="C23" s="460" t="s">
        <v>293</v>
      </c>
      <c r="D23" s="460" t="s">
        <v>294</v>
      </c>
      <c r="E23" s="461">
        <v>7.4999999999999997E-2</v>
      </c>
      <c r="F23" s="9" t="s">
        <v>295</v>
      </c>
      <c r="G23" s="9" t="s">
        <v>141</v>
      </c>
      <c r="H23" s="462">
        <v>17990</v>
      </c>
      <c r="I23" s="264">
        <v>1000</v>
      </c>
      <c r="J23" s="454">
        <f t="shared" si="0"/>
        <v>16990</v>
      </c>
      <c r="K23" s="550"/>
      <c r="L23" s="252">
        <v>18290</v>
      </c>
      <c r="M23" s="264">
        <v>1000</v>
      </c>
      <c r="N23" s="454">
        <f>L23-M23</f>
        <v>17290</v>
      </c>
      <c r="O23" s="463"/>
      <c r="P23" s="260" t="s">
        <v>142</v>
      </c>
    </row>
    <row r="24" spans="2:16" ht="16.5" customHeight="1" x14ac:dyDescent="0.3">
      <c r="B24" s="8" t="s">
        <v>253</v>
      </c>
      <c r="C24" s="134" t="s">
        <v>293</v>
      </c>
      <c r="D24" s="134" t="s">
        <v>296</v>
      </c>
      <c r="E24" s="444">
        <v>0</v>
      </c>
      <c r="F24" s="8" t="s">
        <v>297</v>
      </c>
      <c r="G24" s="8" t="s">
        <v>259</v>
      </c>
      <c r="H24" s="447">
        <v>18590</v>
      </c>
      <c r="I24" s="266">
        <v>1000</v>
      </c>
      <c r="J24" s="445">
        <f t="shared" si="0"/>
        <v>17590</v>
      </c>
      <c r="K24" s="546"/>
      <c r="L24" s="227">
        <v>18890</v>
      </c>
      <c r="M24" s="266">
        <v>1000</v>
      </c>
      <c r="N24" s="445">
        <f t="shared" ref="N24:N48" si="2">L24-M24</f>
        <v>17890</v>
      </c>
      <c r="O24" s="446"/>
      <c r="P24" s="147" t="s">
        <v>142</v>
      </c>
    </row>
    <row r="25" spans="2:16" ht="16.5" customHeight="1" x14ac:dyDescent="0.3">
      <c r="B25" s="8" t="s">
        <v>253</v>
      </c>
      <c r="C25" s="134" t="s">
        <v>293</v>
      </c>
      <c r="D25" s="134" t="s">
        <v>298</v>
      </c>
      <c r="E25" s="444">
        <v>7.4999999999999997E-2</v>
      </c>
      <c r="F25" s="8" t="s">
        <v>299</v>
      </c>
      <c r="G25" s="8" t="s">
        <v>141</v>
      </c>
      <c r="H25" s="447">
        <v>18990</v>
      </c>
      <c r="I25" s="266">
        <v>1000</v>
      </c>
      <c r="J25" s="445">
        <f t="shared" si="0"/>
        <v>17990</v>
      </c>
      <c r="K25" s="546"/>
      <c r="L25" s="227">
        <v>19290</v>
      </c>
      <c r="M25" s="266">
        <v>1000</v>
      </c>
      <c r="N25" s="445">
        <f t="shared" si="2"/>
        <v>18290</v>
      </c>
      <c r="O25" s="446"/>
      <c r="P25" s="147" t="s">
        <v>142</v>
      </c>
    </row>
    <row r="26" spans="2:16" ht="16.5" customHeight="1" x14ac:dyDescent="0.3">
      <c r="B26" s="8" t="s">
        <v>253</v>
      </c>
      <c r="C26" s="134" t="s">
        <v>293</v>
      </c>
      <c r="D26" s="134" t="s">
        <v>300</v>
      </c>
      <c r="E26" s="444">
        <v>0</v>
      </c>
      <c r="F26" s="8" t="s">
        <v>301</v>
      </c>
      <c r="G26" s="8" t="s">
        <v>259</v>
      </c>
      <c r="H26" s="447">
        <v>19590</v>
      </c>
      <c r="I26" s="266">
        <v>1000</v>
      </c>
      <c r="J26" s="445">
        <f t="shared" si="0"/>
        <v>18590</v>
      </c>
      <c r="K26" s="546"/>
      <c r="L26" s="227">
        <v>19890</v>
      </c>
      <c r="M26" s="266">
        <v>1000</v>
      </c>
      <c r="N26" s="445">
        <f t="shared" si="2"/>
        <v>18890</v>
      </c>
      <c r="O26" s="446"/>
      <c r="P26" s="147" t="s">
        <v>142</v>
      </c>
    </row>
    <row r="27" spans="2:16" ht="16.5" customHeight="1" x14ac:dyDescent="0.3">
      <c r="B27" s="8" t="s">
        <v>253</v>
      </c>
      <c r="C27" s="134" t="s">
        <v>293</v>
      </c>
      <c r="D27" s="134" t="s">
        <v>302</v>
      </c>
      <c r="E27" s="444">
        <v>7.4999999999999997E-2</v>
      </c>
      <c r="F27" s="8" t="s">
        <v>303</v>
      </c>
      <c r="G27" s="8" t="s">
        <v>141</v>
      </c>
      <c r="H27" s="447">
        <v>19990</v>
      </c>
      <c r="I27" s="266">
        <v>1000</v>
      </c>
      <c r="J27" s="445">
        <f t="shared" si="0"/>
        <v>18990</v>
      </c>
      <c r="K27" s="546"/>
      <c r="L27" s="227">
        <v>20290</v>
      </c>
      <c r="M27" s="266">
        <v>1000</v>
      </c>
      <c r="N27" s="445">
        <f t="shared" si="2"/>
        <v>19290</v>
      </c>
      <c r="O27" s="446"/>
      <c r="P27" s="147" t="s">
        <v>142</v>
      </c>
    </row>
    <row r="28" spans="2:16" ht="16.5" customHeight="1" x14ac:dyDescent="0.3">
      <c r="B28" s="10" t="s">
        <v>253</v>
      </c>
      <c r="C28" s="287" t="s">
        <v>293</v>
      </c>
      <c r="D28" s="287" t="s">
        <v>304</v>
      </c>
      <c r="E28" s="448">
        <v>0</v>
      </c>
      <c r="F28" s="10" t="s">
        <v>305</v>
      </c>
      <c r="G28" s="10" t="s">
        <v>259</v>
      </c>
      <c r="H28" s="449">
        <v>20590</v>
      </c>
      <c r="I28" s="450">
        <v>1000</v>
      </c>
      <c r="J28" s="451">
        <f t="shared" si="0"/>
        <v>19590</v>
      </c>
      <c r="K28" s="547"/>
      <c r="L28" s="263">
        <v>20890</v>
      </c>
      <c r="M28" s="450">
        <v>1000</v>
      </c>
      <c r="N28" s="451">
        <f t="shared" si="2"/>
        <v>19890</v>
      </c>
      <c r="O28" s="452"/>
      <c r="P28" s="526" t="s">
        <v>142</v>
      </c>
    </row>
    <row r="29" spans="2:16" ht="16.5" customHeight="1" x14ac:dyDescent="0.3">
      <c r="B29" s="9" t="s">
        <v>253</v>
      </c>
      <c r="C29" s="460" t="s">
        <v>306</v>
      </c>
      <c r="D29" s="464" t="s">
        <v>307</v>
      </c>
      <c r="E29" s="461">
        <v>0.05</v>
      </c>
      <c r="F29" s="9" t="s">
        <v>308</v>
      </c>
      <c r="G29" s="9" t="s">
        <v>141</v>
      </c>
      <c r="H29" s="462">
        <v>11490</v>
      </c>
      <c r="I29" s="264">
        <v>1300</v>
      </c>
      <c r="J29" s="454">
        <f>H29-I29</f>
        <v>10190</v>
      </c>
      <c r="K29" s="550"/>
      <c r="L29" s="252">
        <v>11490</v>
      </c>
      <c r="M29" s="264">
        <v>1000</v>
      </c>
      <c r="N29" s="454">
        <f>L29-M29</f>
        <v>10490</v>
      </c>
      <c r="O29" s="463"/>
      <c r="P29" s="260" t="s">
        <v>25</v>
      </c>
    </row>
    <row r="30" spans="2:16" ht="16.5" customHeight="1" x14ac:dyDescent="0.3">
      <c r="B30" s="8" t="s">
        <v>253</v>
      </c>
      <c r="C30" s="134" t="s">
        <v>306</v>
      </c>
      <c r="D30" s="465" t="s">
        <v>309</v>
      </c>
      <c r="E30" s="444">
        <v>0</v>
      </c>
      <c r="F30" s="8" t="s">
        <v>310</v>
      </c>
      <c r="G30" s="8" t="s">
        <v>259</v>
      </c>
      <c r="H30" s="447">
        <v>11990</v>
      </c>
      <c r="I30" s="266">
        <v>1300</v>
      </c>
      <c r="J30" s="445">
        <f>H30-I30</f>
        <v>10690</v>
      </c>
      <c r="K30" s="546"/>
      <c r="L30" s="227">
        <v>11990</v>
      </c>
      <c r="M30" s="266">
        <v>1000</v>
      </c>
      <c r="N30" s="445">
        <f>L30-M30</f>
        <v>10990</v>
      </c>
      <c r="O30" s="446"/>
      <c r="P30" s="147" t="s">
        <v>25</v>
      </c>
    </row>
    <row r="31" spans="2:16" ht="16.5" customHeight="1" x14ac:dyDescent="0.3">
      <c r="B31" s="8" t="s">
        <v>253</v>
      </c>
      <c r="C31" s="134" t="s">
        <v>306</v>
      </c>
      <c r="D31" s="224" t="s">
        <v>311</v>
      </c>
      <c r="E31" s="444">
        <v>0.05</v>
      </c>
      <c r="F31" s="8" t="s">
        <v>312</v>
      </c>
      <c r="G31" s="8" t="s">
        <v>141</v>
      </c>
      <c r="H31" s="447">
        <v>12290</v>
      </c>
      <c r="I31" s="266">
        <v>1300</v>
      </c>
      <c r="J31" s="445">
        <f>H31-I31</f>
        <v>10990</v>
      </c>
      <c r="K31" s="546"/>
      <c r="L31" s="227">
        <v>12290</v>
      </c>
      <c r="M31" s="266">
        <v>1000</v>
      </c>
      <c r="N31" s="445">
        <f>L31-M31</f>
        <v>11290</v>
      </c>
      <c r="O31" s="446"/>
      <c r="P31" s="147" t="s">
        <v>25</v>
      </c>
    </row>
    <row r="32" spans="2:16" ht="16.5" customHeight="1" x14ac:dyDescent="0.3">
      <c r="B32" s="10" t="s">
        <v>253</v>
      </c>
      <c r="C32" s="287" t="s">
        <v>306</v>
      </c>
      <c r="D32" s="286" t="s">
        <v>313</v>
      </c>
      <c r="E32" s="448">
        <v>0</v>
      </c>
      <c r="F32" s="10" t="s">
        <v>314</v>
      </c>
      <c r="G32" s="10" t="s">
        <v>259</v>
      </c>
      <c r="H32" s="449">
        <v>12790</v>
      </c>
      <c r="I32" s="450">
        <v>1300</v>
      </c>
      <c r="J32" s="451">
        <f>H32-I32</f>
        <v>11490</v>
      </c>
      <c r="K32" s="547"/>
      <c r="L32" s="263">
        <v>12790</v>
      </c>
      <c r="M32" s="450">
        <v>1000</v>
      </c>
      <c r="N32" s="451">
        <f>L32-M32</f>
        <v>11790</v>
      </c>
      <c r="O32" s="452"/>
      <c r="P32" s="526" t="s">
        <v>25</v>
      </c>
    </row>
    <row r="33" spans="2:16" ht="16.5" customHeight="1" x14ac:dyDescent="0.3">
      <c r="B33" s="8" t="s">
        <v>253</v>
      </c>
      <c r="C33" s="134" t="s">
        <v>315</v>
      </c>
      <c r="D33" s="134" t="s">
        <v>316</v>
      </c>
      <c r="E33" s="444">
        <v>7.4999999999999997E-2</v>
      </c>
      <c r="F33" s="8" t="s">
        <v>317</v>
      </c>
      <c r="G33" s="8" t="s">
        <v>141</v>
      </c>
      <c r="H33" s="447">
        <v>11190</v>
      </c>
      <c r="I33" s="266">
        <v>500</v>
      </c>
      <c r="J33" s="445">
        <f t="shared" si="0"/>
        <v>10690</v>
      </c>
      <c r="K33" s="546"/>
      <c r="L33" s="227">
        <v>11490</v>
      </c>
      <c r="M33" s="266">
        <v>500</v>
      </c>
      <c r="N33" s="445">
        <f t="shared" si="2"/>
        <v>10990</v>
      </c>
      <c r="O33" s="446"/>
      <c r="P33" s="147" t="s">
        <v>142</v>
      </c>
    </row>
    <row r="34" spans="2:16" ht="16.5" customHeight="1" x14ac:dyDescent="0.3">
      <c r="B34" s="8" t="s">
        <v>253</v>
      </c>
      <c r="C34" s="134" t="s">
        <v>315</v>
      </c>
      <c r="D34" s="134" t="s">
        <v>318</v>
      </c>
      <c r="E34" s="444">
        <v>0</v>
      </c>
      <c r="F34" s="8" t="s">
        <v>319</v>
      </c>
      <c r="G34" s="8" t="s">
        <v>259</v>
      </c>
      <c r="H34" s="447">
        <v>11190</v>
      </c>
      <c r="I34" s="266">
        <v>500</v>
      </c>
      <c r="J34" s="445">
        <f t="shared" si="0"/>
        <v>10690</v>
      </c>
      <c r="K34" s="546"/>
      <c r="L34" s="227">
        <v>11490</v>
      </c>
      <c r="M34" s="266">
        <v>500</v>
      </c>
      <c r="N34" s="445">
        <f t="shared" si="2"/>
        <v>10990</v>
      </c>
      <c r="O34" s="446"/>
      <c r="P34" s="147" t="s">
        <v>142</v>
      </c>
    </row>
    <row r="35" spans="2:16" ht="16.5" customHeight="1" x14ac:dyDescent="0.3">
      <c r="B35" s="8" t="s">
        <v>253</v>
      </c>
      <c r="C35" s="134" t="s">
        <v>315</v>
      </c>
      <c r="D35" s="134" t="s">
        <v>320</v>
      </c>
      <c r="E35" s="444">
        <v>7.4999999999999997E-2</v>
      </c>
      <c r="F35" s="8" t="s">
        <v>321</v>
      </c>
      <c r="G35" s="8" t="s">
        <v>141</v>
      </c>
      <c r="H35" s="447">
        <v>12190</v>
      </c>
      <c r="I35" s="266">
        <v>500</v>
      </c>
      <c r="J35" s="445">
        <f t="shared" si="0"/>
        <v>11690</v>
      </c>
      <c r="K35" s="546"/>
      <c r="L35" s="227">
        <v>12490</v>
      </c>
      <c r="M35" s="266">
        <v>500</v>
      </c>
      <c r="N35" s="445">
        <f t="shared" si="2"/>
        <v>11990</v>
      </c>
      <c r="O35" s="446"/>
      <c r="P35" s="147" t="s">
        <v>142</v>
      </c>
    </row>
    <row r="36" spans="2:16" ht="16.5" customHeight="1" x14ac:dyDescent="0.3">
      <c r="B36" s="10" t="s">
        <v>253</v>
      </c>
      <c r="C36" s="287" t="s">
        <v>315</v>
      </c>
      <c r="D36" s="287" t="s">
        <v>322</v>
      </c>
      <c r="E36" s="448">
        <v>0</v>
      </c>
      <c r="F36" s="10" t="s">
        <v>323</v>
      </c>
      <c r="G36" s="10" t="s">
        <v>259</v>
      </c>
      <c r="H36" s="449">
        <v>12190</v>
      </c>
      <c r="I36" s="450">
        <v>500</v>
      </c>
      <c r="J36" s="451">
        <f t="shared" si="0"/>
        <v>11690</v>
      </c>
      <c r="K36" s="547"/>
      <c r="L36" s="263">
        <v>12490</v>
      </c>
      <c r="M36" s="450">
        <v>500</v>
      </c>
      <c r="N36" s="451">
        <f t="shared" si="2"/>
        <v>11990</v>
      </c>
      <c r="O36" s="452"/>
      <c r="P36" s="526" t="s">
        <v>142</v>
      </c>
    </row>
    <row r="37" spans="2:16" x14ac:dyDescent="0.3">
      <c r="B37" s="8" t="s">
        <v>253</v>
      </c>
      <c r="C37" s="134" t="s">
        <v>324</v>
      </c>
      <c r="D37" s="134" t="s">
        <v>325</v>
      </c>
      <c r="E37" s="444">
        <v>0.05</v>
      </c>
      <c r="F37" s="8" t="s">
        <v>326</v>
      </c>
      <c r="G37" s="8" t="s">
        <v>141</v>
      </c>
      <c r="H37" s="447">
        <v>8490</v>
      </c>
      <c r="I37" s="266">
        <v>300</v>
      </c>
      <c r="J37" s="445">
        <f t="shared" si="0"/>
        <v>8190</v>
      </c>
      <c r="K37" s="546"/>
      <c r="L37" s="227">
        <v>8790</v>
      </c>
      <c r="M37" s="266">
        <v>300</v>
      </c>
      <c r="N37" s="445">
        <f t="shared" si="2"/>
        <v>8490</v>
      </c>
      <c r="O37" s="446"/>
      <c r="P37" s="147" t="s">
        <v>142</v>
      </c>
    </row>
    <row r="38" spans="2:16" x14ac:dyDescent="0.3">
      <c r="B38" s="8" t="s">
        <v>253</v>
      </c>
      <c r="C38" s="134" t="s">
        <v>324</v>
      </c>
      <c r="D38" s="134" t="s">
        <v>327</v>
      </c>
      <c r="E38" s="444">
        <v>0</v>
      </c>
      <c r="F38" s="8" t="s">
        <v>328</v>
      </c>
      <c r="G38" s="8" t="s">
        <v>259</v>
      </c>
      <c r="H38" s="447">
        <v>9090</v>
      </c>
      <c r="I38" s="266">
        <v>300</v>
      </c>
      <c r="J38" s="445">
        <f t="shared" si="0"/>
        <v>8790</v>
      </c>
      <c r="K38" s="546"/>
      <c r="L38" s="227">
        <v>9390</v>
      </c>
      <c r="M38" s="266">
        <v>300</v>
      </c>
      <c r="N38" s="445">
        <f t="shared" si="2"/>
        <v>9090</v>
      </c>
      <c r="O38" s="446"/>
      <c r="P38" s="147" t="s">
        <v>142</v>
      </c>
    </row>
    <row r="39" spans="2:16" x14ac:dyDescent="0.3">
      <c r="B39" s="8" t="s">
        <v>253</v>
      </c>
      <c r="C39" s="134" t="s">
        <v>324</v>
      </c>
      <c r="D39" s="134" t="s">
        <v>329</v>
      </c>
      <c r="E39" s="444">
        <v>0.05</v>
      </c>
      <c r="F39" s="8" t="s">
        <v>330</v>
      </c>
      <c r="G39" s="8" t="s">
        <v>141</v>
      </c>
      <c r="H39" s="447">
        <v>8990</v>
      </c>
      <c r="I39" s="266">
        <v>300</v>
      </c>
      <c r="J39" s="445">
        <f t="shared" si="0"/>
        <v>8690</v>
      </c>
      <c r="K39" s="546"/>
      <c r="L39" s="227">
        <v>9290</v>
      </c>
      <c r="M39" s="266">
        <v>300</v>
      </c>
      <c r="N39" s="445">
        <f t="shared" si="2"/>
        <v>8990</v>
      </c>
      <c r="O39" s="446"/>
      <c r="P39" s="147" t="s">
        <v>142</v>
      </c>
    </row>
    <row r="40" spans="2:16" x14ac:dyDescent="0.3">
      <c r="B40" s="10" t="s">
        <v>253</v>
      </c>
      <c r="C40" s="287" t="s">
        <v>324</v>
      </c>
      <c r="D40" s="287" t="s">
        <v>331</v>
      </c>
      <c r="E40" s="448">
        <v>0</v>
      </c>
      <c r="F40" s="10" t="s">
        <v>332</v>
      </c>
      <c r="G40" s="10" t="s">
        <v>259</v>
      </c>
      <c r="H40" s="449">
        <v>9590</v>
      </c>
      <c r="I40" s="450">
        <v>300</v>
      </c>
      <c r="J40" s="451">
        <f t="shared" si="0"/>
        <v>9290</v>
      </c>
      <c r="K40" s="547"/>
      <c r="L40" s="263">
        <v>9890</v>
      </c>
      <c r="M40" s="450">
        <v>300</v>
      </c>
      <c r="N40" s="451">
        <f t="shared" si="2"/>
        <v>9590</v>
      </c>
      <c r="O40" s="452"/>
      <c r="P40" s="526" t="s">
        <v>142</v>
      </c>
    </row>
    <row r="41" spans="2:16" ht="16.5" customHeight="1" x14ac:dyDescent="0.3">
      <c r="B41" s="8" t="s">
        <v>253</v>
      </c>
      <c r="C41" s="134" t="s">
        <v>333</v>
      </c>
      <c r="D41" s="134" t="s">
        <v>334</v>
      </c>
      <c r="E41" s="444">
        <v>0</v>
      </c>
      <c r="F41" s="8" t="s">
        <v>335</v>
      </c>
      <c r="G41" s="8" t="s">
        <v>141</v>
      </c>
      <c r="H41" s="447">
        <v>10790</v>
      </c>
      <c r="I41" s="266">
        <v>300</v>
      </c>
      <c r="J41" s="445">
        <f t="shared" si="0"/>
        <v>10490</v>
      </c>
      <c r="K41" s="546"/>
      <c r="L41" s="227">
        <v>11090</v>
      </c>
      <c r="M41" s="266">
        <v>300</v>
      </c>
      <c r="N41" s="445">
        <f t="shared" si="2"/>
        <v>10790</v>
      </c>
      <c r="O41" s="446"/>
      <c r="P41" s="147" t="s">
        <v>25</v>
      </c>
    </row>
    <row r="42" spans="2:16" ht="16.5" customHeight="1" x14ac:dyDescent="0.3">
      <c r="B42" s="8" t="s">
        <v>253</v>
      </c>
      <c r="C42" s="134" t="s">
        <v>333</v>
      </c>
      <c r="D42" s="134" t="s">
        <v>336</v>
      </c>
      <c r="E42" s="444">
        <v>0</v>
      </c>
      <c r="F42" s="8" t="s">
        <v>337</v>
      </c>
      <c r="G42" s="8" t="s">
        <v>259</v>
      </c>
      <c r="H42" s="447">
        <v>11790</v>
      </c>
      <c r="I42" s="266">
        <v>300</v>
      </c>
      <c r="J42" s="445">
        <f t="shared" si="0"/>
        <v>11490</v>
      </c>
      <c r="K42" s="546"/>
      <c r="L42" s="227">
        <v>12090</v>
      </c>
      <c r="M42" s="266">
        <v>300</v>
      </c>
      <c r="N42" s="445">
        <f t="shared" si="2"/>
        <v>11790</v>
      </c>
      <c r="O42" s="446"/>
      <c r="P42" s="147" t="s">
        <v>25</v>
      </c>
    </row>
    <row r="43" spans="2:16" ht="16.5" customHeight="1" x14ac:dyDescent="0.3">
      <c r="B43" s="8" t="s">
        <v>253</v>
      </c>
      <c r="C43" s="134" t="s">
        <v>333</v>
      </c>
      <c r="D43" s="134" t="s">
        <v>338</v>
      </c>
      <c r="E43" s="444">
        <v>0</v>
      </c>
      <c r="F43" s="8" t="s">
        <v>339</v>
      </c>
      <c r="G43" s="8" t="s">
        <v>141</v>
      </c>
      <c r="H43" s="447">
        <v>11390</v>
      </c>
      <c r="I43" s="266">
        <v>300</v>
      </c>
      <c r="J43" s="445">
        <f t="shared" si="0"/>
        <v>11090</v>
      </c>
      <c r="K43" s="546"/>
      <c r="L43" s="227">
        <v>11690</v>
      </c>
      <c r="M43" s="266">
        <v>300</v>
      </c>
      <c r="N43" s="445">
        <f t="shared" si="2"/>
        <v>11390</v>
      </c>
      <c r="O43" s="446"/>
      <c r="P43" s="147" t="s">
        <v>25</v>
      </c>
    </row>
    <row r="44" spans="2:16" ht="16.5" customHeight="1" x14ac:dyDescent="0.3">
      <c r="B44" s="10" t="s">
        <v>253</v>
      </c>
      <c r="C44" s="287" t="s">
        <v>333</v>
      </c>
      <c r="D44" s="287" t="s">
        <v>340</v>
      </c>
      <c r="E44" s="448">
        <v>0</v>
      </c>
      <c r="F44" s="10" t="s">
        <v>341</v>
      </c>
      <c r="G44" s="10" t="s">
        <v>259</v>
      </c>
      <c r="H44" s="449">
        <v>12390</v>
      </c>
      <c r="I44" s="450">
        <v>300</v>
      </c>
      <c r="J44" s="451">
        <f t="shared" si="0"/>
        <v>12090</v>
      </c>
      <c r="K44" s="547"/>
      <c r="L44" s="263">
        <v>12690</v>
      </c>
      <c r="M44" s="450">
        <v>300</v>
      </c>
      <c r="N44" s="451">
        <f t="shared" si="2"/>
        <v>12390</v>
      </c>
      <c r="O44" s="452"/>
      <c r="P44" s="526" t="s">
        <v>25</v>
      </c>
    </row>
    <row r="45" spans="2:16" ht="16.5" customHeight="1" x14ac:dyDescent="0.3">
      <c r="B45" s="8" t="s">
        <v>253</v>
      </c>
      <c r="C45" s="224" t="s">
        <v>342</v>
      </c>
      <c r="D45" s="134" t="s">
        <v>343</v>
      </c>
      <c r="E45" s="444">
        <v>0</v>
      </c>
      <c r="F45" s="8" t="s">
        <v>344</v>
      </c>
      <c r="G45" s="8" t="s">
        <v>141</v>
      </c>
      <c r="H45" s="447">
        <v>13190</v>
      </c>
      <c r="I45" s="266">
        <v>300</v>
      </c>
      <c r="J45" s="445">
        <f t="shared" si="0"/>
        <v>12890</v>
      </c>
      <c r="K45" s="546"/>
      <c r="L45" s="227">
        <v>13490</v>
      </c>
      <c r="M45" s="266">
        <v>300</v>
      </c>
      <c r="N45" s="445">
        <f t="shared" si="2"/>
        <v>13190</v>
      </c>
      <c r="O45" s="446"/>
      <c r="P45" s="147" t="s">
        <v>25</v>
      </c>
    </row>
    <row r="46" spans="2:16" ht="16.5" customHeight="1" x14ac:dyDescent="0.3">
      <c r="B46" s="8" t="s">
        <v>253</v>
      </c>
      <c r="C46" s="224" t="s">
        <v>342</v>
      </c>
      <c r="D46" s="134" t="s">
        <v>345</v>
      </c>
      <c r="E46" s="444">
        <v>0</v>
      </c>
      <c r="F46" s="8" t="s">
        <v>346</v>
      </c>
      <c r="G46" s="8" t="s">
        <v>259</v>
      </c>
      <c r="H46" s="227">
        <v>14190</v>
      </c>
      <c r="I46" s="266">
        <v>300</v>
      </c>
      <c r="J46" s="445">
        <f t="shared" si="0"/>
        <v>13890</v>
      </c>
      <c r="K46" s="546"/>
      <c r="L46" s="227">
        <v>14490</v>
      </c>
      <c r="M46" s="266">
        <v>300</v>
      </c>
      <c r="N46" s="445">
        <f t="shared" si="2"/>
        <v>14190</v>
      </c>
      <c r="O46" s="446"/>
      <c r="P46" s="147" t="s">
        <v>25</v>
      </c>
    </row>
    <row r="47" spans="2:16" ht="16.5" customHeight="1" x14ac:dyDescent="0.3">
      <c r="B47" s="9" t="s">
        <v>253</v>
      </c>
      <c r="C47" s="248" t="s">
        <v>347</v>
      </c>
      <c r="D47" s="460" t="s">
        <v>348</v>
      </c>
      <c r="E47" s="461">
        <v>0</v>
      </c>
      <c r="F47" s="9" t="s">
        <v>349</v>
      </c>
      <c r="G47" s="9" t="s">
        <v>243</v>
      </c>
      <c r="H47" s="462">
        <v>21490</v>
      </c>
      <c r="I47" s="264">
        <v>1700</v>
      </c>
      <c r="J47" s="454">
        <f t="shared" si="0"/>
        <v>19790</v>
      </c>
      <c r="K47" s="550"/>
      <c r="L47" s="252">
        <v>21490</v>
      </c>
      <c r="M47" s="264">
        <v>1000</v>
      </c>
      <c r="N47" s="454">
        <f t="shared" si="2"/>
        <v>20490</v>
      </c>
      <c r="O47" s="463"/>
      <c r="P47" s="346">
        <v>0</v>
      </c>
    </row>
    <row r="48" spans="2:16" ht="16.5" customHeight="1" thickBot="1" x14ac:dyDescent="0.35">
      <c r="B48" s="148" t="s">
        <v>253</v>
      </c>
      <c r="C48" s="237" t="s">
        <v>347</v>
      </c>
      <c r="D48" s="150" t="s">
        <v>350</v>
      </c>
      <c r="E48" s="466">
        <v>0</v>
      </c>
      <c r="F48" s="148" t="s">
        <v>351</v>
      </c>
      <c r="G48" s="148" t="s">
        <v>243</v>
      </c>
      <c r="H48" s="240">
        <v>23990</v>
      </c>
      <c r="I48" s="467">
        <v>1700</v>
      </c>
      <c r="J48" s="468">
        <f t="shared" si="0"/>
        <v>22290</v>
      </c>
      <c r="K48" s="551"/>
      <c r="L48" s="240">
        <v>23990</v>
      </c>
      <c r="M48" s="467">
        <v>1000</v>
      </c>
      <c r="N48" s="468">
        <f t="shared" si="2"/>
        <v>22990</v>
      </c>
      <c r="O48" s="469"/>
      <c r="P48" s="241">
        <v>0</v>
      </c>
    </row>
    <row r="50" spans="2:15" ht="16.5" hidden="1" customHeight="1" thickBot="1" x14ac:dyDescent="0.35">
      <c r="B50" s="8" t="s">
        <v>253</v>
      </c>
      <c r="C50" s="224" t="s">
        <v>254</v>
      </c>
      <c r="D50" s="134" t="s">
        <v>257</v>
      </c>
      <c r="E50" s="225">
        <v>0</v>
      </c>
      <c r="F50" s="134"/>
      <c r="G50" s="15"/>
      <c r="H50" s="216"/>
      <c r="I50" s="217"/>
      <c r="J50" s="470"/>
      <c r="K50" s="218"/>
      <c r="L50" s="281"/>
      <c r="M50" s="281"/>
      <c r="N50" s="281"/>
      <c r="O50" s="281"/>
    </row>
    <row r="51" spans="2:15" ht="16.5" hidden="1" customHeight="1" x14ac:dyDescent="0.3">
      <c r="B51" s="8" t="s">
        <v>253</v>
      </c>
      <c r="C51" s="224" t="s">
        <v>254</v>
      </c>
      <c r="D51" s="134" t="s">
        <v>262</v>
      </c>
      <c r="E51" s="225">
        <v>0</v>
      </c>
      <c r="F51" s="134"/>
      <c r="G51" s="15"/>
      <c r="H51" s="216"/>
      <c r="I51" s="217"/>
      <c r="J51" s="470"/>
      <c r="K51" s="218"/>
      <c r="L51" s="281"/>
      <c r="M51" s="281"/>
      <c r="N51" s="281"/>
      <c r="O51" s="281"/>
    </row>
    <row r="52" spans="2:15" ht="16.5" hidden="1" customHeight="1" x14ac:dyDescent="0.3">
      <c r="B52" s="8" t="s">
        <v>253</v>
      </c>
      <c r="C52" s="224" t="s">
        <v>254</v>
      </c>
      <c r="D52" s="134" t="s">
        <v>266</v>
      </c>
      <c r="E52" s="225">
        <v>0</v>
      </c>
      <c r="F52" s="134"/>
      <c r="G52" s="15"/>
      <c r="H52" s="216"/>
      <c r="I52" s="217"/>
      <c r="J52" s="470"/>
      <c r="K52" s="218"/>
      <c r="L52" s="281"/>
      <c r="M52" s="281"/>
      <c r="N52" s="281"/>
      <c r="O52" s="281"/>
    </row>
    <row r="53" spans="2:15" ht="16.5" hidden="1" customHeight="1" x14ac:dyDescent="0.3">
      <c r="B53" s="148" t="s">
        <v>253</v>
      </c>
      <c r="C53" s="237" t="s">
        <v>254</v>
      </c>
      <c r="D53" s="150" t="s">
        <v>270</v>
      </c>
      <c r="E53" s="238">
        <v>0</v>
      </c>
      <c r="F53" s="150"/>
      <c r="G53" s="152"/>
      <c r="H53" s="219"/>
      <c r="I53" s="220"/>
      <c r="J53" s="471"/>
      <c r="K53" s="221"/>
      <c r="L53" s="281"/>
      <c r="M53" s="281"/>
      <c r="N53" s="281"/>
      <c r="O53" s="281"/>
    </row>
  </sheetData>
  <mergeCells count="4">
    <mergeCell ref="B1:G1"/>
    <mergeCell ref="B2:G2"/>
    <mergeCell ref="H4:K4"/>
    <mergeCell ref="L4:O4"/>
  </mergeCells>
  <pageMargins left="0.7" right="0.7" top="0.75" bottom="0.75" header="0.3" footer="0.3"/>
  <pageSetup orientation="portrait" r:id="rId1"/>
  <customProperties>
    <customPr name="_pios_id" r:id="rId2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02B988-3E7D-4C7B-A9FB-B4B092DD0858}">
  <sheetPr>
    <pageSetUpPr fitToPage="1"/>
  </sheetPr>
  <dimension ref="B1:W90"/>
  <sheetViews>
    <sheetView showGridLines="0" zoomScale="50" zoomScaleNormal="50" workbookViewId="0">
      <pane xSplit="6" ySplit="5" topLeftCell="G89" activePane="bottomRight" state="frozen"/>
      <selection pane="topRight" activeCell="K1" sqref="K1"/>
      <selection pane="bottomLeft" activeCell="A6" sqref="A6"/>
      <selection pane="bottomRight" activeCell="N6" sqref="N6:N89"/>
    </sheetView>
  </sheetViews>
  <sheetFormatPr baseColWidth="10" defaultColWidth="11.44140625" defaultRowHeight="14.4" x14ac:dyDescent="0.3"/>
  <cols>
    <col min="1" max="1" width="2.6640625" customWidth="1"/>
    <col min="2" max="2" width="9.44140625" customWidth="1"/>
    <col min="3" max="3" width="17.33203125" customWidth="1"/>
    <col min="4" max="4" width="26.44140625" customWidth="1"/>
    <col min="5" max="5" width="10.109375" bestFit="1" customWidth="1"/>
    <col min="6" max="6" width="49.5546875" bestFit="1" customWidth="1"/>
    <col min="7" max="7" width="15.5546875" customWidth="1"/>
    <col min="8" max="8" width="15.88671875" style="1" customWidth="1"/>
    <col min="9" max="9" width="14" style="1" customWidth="1"/>
    <col min="10" max="10" width="14.33203125" style="1" customWidth="1"/>
    <col min="11" max="11" width="44" style="432" customWidth="1"/>
    <col min="12" max="12" width="19.109375" style="1" customWidth="1"/>
    <col min="13" max="13" width="19.44140625" style="1" customWidth="1"/>
    <col min="14" max="14" width="18.5546875" style="1" customWidth="1"/>
    <col min="15" max="15" width="65.6640625" style="432" customWidth="1"/>
    <col min="16" max="16" width="15.109375" hidden="1" customWidth="1"/>
    <col min="17" max="17" width="13.88671875" hidden="1" customWidth="1"/>
    <col min="18" max="18" width="13" hidden="1" customWidth="1"/>
    <col min="19" max="19" width="18.5546875" hidden="1" customWidth="1"/>
    <col min="20" max="20" width="18" hidden="1" customWidth="1"/>
    <col min="21" max="21" width="9.109375" style="1" hidden="1" customWidth="1"/>
    <col min="22" max="22" width="24.6640625" hidden="1" customWidth="1"/>
    <col min="23" max="23" width="8.88671875" hidden="1" customWidth="1"/>
  </cols>
  <sheetData>
    <row r="1" spans="2:23" s="2" customFormat="1" ht="23.4" x14ac:dyDescent="0.45">
      <c r="B1" s="555" t="s">
        <v>0</v>
      </c>
      <c r="C1" s="555"/>
      <c r="D1" s="555"/>
      <c r="E1" s="555"/>
      <c r="F1" s="555"/>
      <c r="G1" s="555"/>
      <c r="H1" s="500"/>
      <c r="I1" s="500"/>
      <c r="J1" s="500"/>
      <c r="K1" s="297"/>
      <c r="L1" s="500"/>
      <c r="M1" s="500"/>
      <c r="N1" s="500"/>
      <c r="O1" s="297"/>
      <c r="U1" s="6"/>
    </row>
    <row r="2" spans="2:23" ht="15.6" x14ac:dyDescent="0.3">
      <c r="B2" s="560" t="s">
        <v>352</v>
      </c>
      <c r="C2" s="560"/>
      <c r="D2" s="560"/>
      <c r="E2" s="560"/>
      <c r="F2" s="560"/>
      <c r="G2" s="560"/>
      <c r="H2" s="501"/>
      <c r="I2" s="501"/>
      <c r="J2" s="501"/>
      <c r="K2" s="298"/>
      <c r="L2" s="501"/>
      <c r="M2" s="501"/>
      <c r="N2" s="501"/>
      <c r="O2" s="298"/>
    </row>
    <row r="3" spans="2:23" ht="14.25" customHeight="1" thickBot="1" x14ac:dyDescent="0.35">
      <c r="H3" s="299">
        <v>545</v>
      </c>
      <c r="I3" s="299">
        <v>548</v>
      </c>
      <c r="J3" s="299"/>
      <c r="K3" s="300"/>
      <c r="L3" s="299">
        <v>545</v>
      </c>
      <c r="M3" s="299">
        <v>548</v>
      </c>
      <c r="N3" s="299"/>
      <c r="O3" s="300"/>
    </row>
    <row r="4" spans="2:23" ht="15" thickBot="1" x14ac:dyDescent="0.35">
      <c r="H4" s="561" t="s">
        <v>3</v>
      </c>
      <c r="I4" s="562"/>
      <c r="J4" s="562"/>
      <c r="K4" s="563"/>
      <c r="L4" s="561" t="s">
        <v>4</v>
      </c>
      <c r="M4" s="562"/>
      <c r="N4" s="562"/>
      <c r="O4" s="563"/>
      <c r="W4" s="503"/>
    </row>
    <row r="5" spans="2:23" ht="77.25" customHeight="1" thickBot="1" x14ac:dyDescent="0.35">
      <c r="B5" s="99" t="s">
        <v>5</v>
      </c>
      <c r="C5" s="101" t="s">
        <v>6</v>
      </c>
      <c r="D5" s="101" t="s">
        <v>7</v>
      </c>
      <c r="E5" s="101" t="s">
        <v>8</v>
      </c>
      <c r="F5" s="101" t="s">
        <v>9</v>
      </c>
      <c r="G5" s="304" t="s">
        <v>135</v>
      </c>
      <c r="H5" s="528" t="s">
        <v>353</v>
      </c>
      <c r="I5" s="529" t="s">
        <v>11</v>
      </c>
      <c r="J5" s="91" t="s">
        <v>354</v>
      </c>
      <c r="K5" s="530" t="s">
        <v>13</v>
      </c>
      <c r="L5" s="528" t="s">
        <v>353</v>
      </c>
      <c r="M5" s="529" t="s">
        <v>11</v>
      </c>
      <c r="N5" s="91" t="s">
        <v>354</v>
      </c>
      <c r="O5" s="530" t="s">
        <v>13</v>
      </c>
      <c r="P5" s="110" t="s">
        <v>15</v>
      </c>
      <c r="Q5" s="12" t="s">
        <v>16</v>
      </c>
      <c r="R5" s="12" t="s">
        <v>355</v>
      </c>
      <c r="S5" s="13" t="s">
        <v>17</v>
      </c>
      <c r="T5" s="13" t="s">
        <v>18</v>
      </c>
      <c r="U5" s="111" t="s">
        <v>19</v>
      </c>
      <c r="V5" s="305" t="s">
        <v>356</v>
      </c>
      <c r="W5" s="306" t="s">
        <v>357</v>
      </c>
    </row>
    <row r="6" spans="2:23" ht="21" x14ac:dyDescent="0.3">
      <c r="B6" s="307" t="s">
        <v>358</v>
      </c>
      <c r="C6" s="308" t="s">
        <v>359</v>
      </c>
      <c r="D6" s="118" t="s">
        <v>360</v>
      </c>
      <c r="E6" s="309">
        <v>0.05</v>
      </c>
      <c r="F6" s="310" t="s">
        <v>361</v>
      </c>
      <c r="G6" s="311" t="s">
        <v>141</v>
      </c>
      <c r="H6" s="312"/>
      <c r="I6" s="313"/>
      <c r="J6" s="314"/>
      <c r="K6" s="315" t="s">
        <v>362</v>
      </c>
      <c r="L6" s="312">
        <v>7990</v>
      </c>
      <c r="M6" s="313">
        <v>500</v>
      </c>
      <c r="N6" s="314">
        <f>L6-M6</f>
        <v>7490</v>
      </c>
      <c r="O6" s="316" t="s">
        <v>363</v>
      </c>
      <c r="P6" s="317">
        <v>7.0000000000000007E-2</v>
      </c>
      <c r="Q6" s="318">
        <v>7.0000000000000007E-2</v>
      </c>
      <c r="R6" s="318">
        <v>7.0000000000000007E-2</v>
      </c>
      <c r="S6" s="319"/>
      <c r="T6" s="319" t="s">
        <v>364</v>
      </c>
      <c r="U6" s="320">
        <v>0</v>
      </c>
      <c r="V6" s="320"/>
      <c r="W6" s="321"/>
    </row>
    <row r="7" spans="2:23" ht="21" x14ac:dyDescent="0.3">
      <c r="B7" s="322" t="s">
        <v>358</v>
      </c>
      <c r="C7" s="286" t="s">
        <v>359</v>
      </c>
      <c r="D7" s="23" t="s">
        <v>365</v>
      </c>
      <c r="E7" s="288">
        <v>0</v>
      </c>
      <c r="F7" s="323" t="s">
        <v>366</v>
      </c>
      <c r="G7" s="324" t="s">
        <v>259</v>
      </c>
      <c r="H7" s="325"/>
      <c r="I7" s="326"/>
      <c r="J7" s="327"/>
      <c r="K7" s="328" t="s">
        <v>362</v>
      </c>
      <c r="L7" s="325">
        <f>L6+600</f>
        <v>8590</v>
      </c>
      <c r="M7" s="326">
        <f>M6</f>
        <v>500</v>
      </c>
      <c r="N7" s="327">
        <f t="shared" ref="N7:N12" si="0">L7-M7</f>
        <v>8090</v>
      </c>
      <c r="O7" s="329" t="s">
        <v>363</v>
      </c>
      <c r="P7" s="330">
        <v>7.0000000000000007E-2</v>
      </c>
      <c r="Q7" s="331">
        <v>7.0000000000000007E-2</v>
      </c>
      <c r="R7" s="331">
        <v>7.0000000000000007E-2</v>
      </c>
      <c r="S7" s="332"/>
      <c r="T7" s="332" t="s">
        <v>364</v>
      </c>
      <c r="U7" s="333">
        <v>0</v>
      </c>
      <c r="V7" s="333"/>
      <c r="W7" s="334"/>
    </row>
    <row r="8" spans="2:23" ht="21" x14ac:dyDescent="0.4">
      <c r="B8" s="268" t="s">
        <v>358</v>
      </c>
      <c r="C8" s="335" t="s">
        <v>367</v>
      </c>
      <c r="D8" s="21" t="s">
        <v>368</v>
      </c>
      <c r="E8" s="249">
        <v>0.05</v>
      </c>
      <c r="F8" s="336" t="s">
        <v>369</v>
      </c>
      <c r="G8" s="337" t="s">
        <v>141</v>
      </c>
      <c r="H8" s="338"/>
      <c r="I8" s="339"/>
      <c r="J8" s="340"/>
      <c r="K8" s="341" t="s">
        <v>363</v>
      </c>
      <c r="L8" s="531">
        <v>8990</v>
      </c>
      <c r="M8" s="532">
        <v>100</v>
      </c>
      <c r="N8" s="533">
        <f t="shared" si="0"/>
        <v>8890</v>
      </c>
      <c r="O8" s="342" t="s">
        <v>363</v>
      </c>
      <c r="P8" s="343">
        <v>7.0000000000000007E-2</v>
      </c>
      <c r="Q8" s="344">
        <v>7.0000000000000007E-2</v>
      </c>
      <c r="R8" s="344">
        <v>7.0000000000000007E-2</v>
      </c>
      <c r="S8" s="345"/>
      <c r="T8" s="345" t="s">
        <v>370</v>
      </c>
      <c r="U8" s="346">
        <v>0</v>
      </c>
      <c r="V8" s="346"/>
      <c r="W8" s="334"/>
    </row>
    <row r="9" spans="2:23" ht="21" x14ac:dyDescent="0.4">
      <c r="B9" s="271" t="s">
        <v>358</v>
      </c>
      <c r="C9" s="347" t="s">
        <v>367</v>
      </c>
      <c r="D9" t="s">
        <v>371</v>
      </c>
      <c r="E9" s="225">
        <v>0.05</v>
      </c>
      <c r="F9" s="348" t="s">
        <v>372</v>
      </c>
      <c r="G9" s="349" t="s">
        <v>141</v>
      </c>
      <c r="H9" s="350"/>
      <c r="I9" s="351"/>
      <c r="J9" s="352"/>
      <c r="K9" s="353" t="s">
        <v>363</v>
      </c>
      <c r="L9" s="354">
        <v>10990</v>
      </c>
      <c r="M9" s="355">
        <v>1100</v>
      </c>
      <c r="N9" s="356">
        <f t="shared" si="0"/>
        <v>9890</v>
      </c>
      <c r="O9" s="357" t="s">
        <v>363</v>
      </c>
      <c r="P9" s="358">
        <v>7.0000000000000007E-2</v>
      </c>
      <c r="Q9" s="359">
        <v>7.0000000000000007E-2</v>
      </c>
      <c r="R9" s="359">
        <v>7.0000000000000007E-2</v>
      </c>
      <c r="S9" s="360"/>
      <c r="T9" s="360" t="s">
        <v>373</v>
      </c>
      <c r="U9" s="228">
        <v>0</v>
      </c>
      <c r="V9" s="228"/>
      <c r="W9" s="334"/>
    </row>
    <row r="10" spans="2:23" ht="21" x14ac:dyDescent="0.4">
      <c r="B10" s="271" t="s">
        <v>358</v>
      </c>
      <c r="C10" s="347" t="s">
        <v>367</v>
      </c>
      <c r="D10" t="s">
        <v>374</v>
      </c>
      <c r="E10" s="225">
        <v>0</v>
      </c>
      <c r="F10" s="348" t="s">
        <v>375</v>
      </c>
      <c r="G10" s="349" t="s">
        <v>259</v>
      </c>
      <c r="H10" s="354"/>
      <c r="I10" s="355"/>
      <c r="J10" s="356"/>
      <c r="K10" s="353" t="s">
        <v>363</v>
      </c>
      <c r="L10" s="354">
        <f>L8+600</f>
        <v>9590</v>
      </c>
      <c r="M10" s="355">
        <f>M8</f>
        <v>100</v>
      </c>
      <c r="N10" s="356">
        <f t="shared" si="0"/>
        <v>9490</v>
      </c>
      <c r="O10" s="357" t="s">
        <v>363</v>
      </c>
      <c r="P10" s="358">
        <v>7.0000000000000007E-2</v>
      </c>
      <c r="Q10" s="359">
        <v>7.0000000000000007E-2</v>
      </c>
      <c r="R10" s="359">
        <v>7.0000000000000007E-2</v>
      </c>
      <c r="S10" s="360"/>
      <c r="T10" s="360" t="s">
        <v>370</v>
      </c>
      <c r="U10" s="228">
        <v>0</v>
      </c>
      <c r="V10" s="228"/>
      <c r="W10" s="334"/>
    </row>
    <row r="11" spans="2:23" ht="21" x14ac:dyDescent="0.4">
      <c r="B11" s="322" t="s">
        <v>358</v>
      </c>
      <c r="C11" s="361" t="s">
        <v>367</v>
      </c>
      <c r="D11" s="18" t="s">
        <v>376</v>
      </c>
      <c r="E11" s="288">
        <v>0</v>
      </c>
      <c r="F11" s="362" t="s">
        <v>377</v>
      </c>
      <c r="G11" s="363" t="s">
        <v>259</v>
      </c>
      <c r="H11" s="354"/>
      <c r="I11" s="355"/>
      <c r="J11" s="364"/>
      <c r="K11" s="365" t="s">
        <v>363</v>
      </c>
      <c r="L11" s="354">
        <f>L9+600</f>
        <v>11590</v>
      </c>
      <c r="M11" s="355">
        <f>M9</f>
        <v>1100</v>
      </c>
      <c r="N11" s="364">
        <f t="shared" si="0"/>
        <v>10490</v>
      </c>
      <c r="O11" s="366" t="s">
        <v>363</v>
      </c>
      <c r="P11" s="367">
        <v>7.0000000000000007E-2</v>
      </c>
      <c r="Q11" s="368">
        <v>7.0000000000000007E-2</v>
      </c>
      <c r="R11" s="368">
        <v>7.0000000000000007E-2</v>
      </c>
      <c r="S11" s="369"/>
      <c r="T11" s="369" t="s">
        <v>373</v>
      </c>
      <c r="U11" s="370">
        <v>0</v>
      </c>
      <c r="V11" s="370"/>
      <c r="W11" s="334"/>
    </row>
    <row r="12" spans="2:23" ht="21" x14ac:dyDescent="0.4">
      <c r="B12" s="268" t="s">
        <v>358</v>
      </c>
      <c r="C12" s="335" t="s">
        <v>378</v>
      </c>
      <c r="D12" s="21" t="s">
        <v>379</v>
      </c>
      <c r="E12" s="249">
        <v>0.05</v>
      </c>
      <c r="F12" s="336" t="s">
        <v>380</v>
      </c>
      <c r="G12" s="337" t="s">
        <v>141</v>
      </c>
      <c r="H12" s="371"/>
      <c r="I12" s="339"/>
      <c r="J12" s="340"/>
      <c r="K12" s="372" t="s">
        <v>381</v>
      </c>
      <c r="L12" s="371">
        <v>9490</v>
      </c>
      <c r="M12" s="339">
        <v>1000</v>
      </c>
      <c r="N12" s="340">
        <f t="shared" si="0"/>
        <v>8490</v>
      </c>
      <c r="O12" s="373" t="s">
        <v>382</v>
      </c>
      <c r="P12" s="343">
        <v>7.0000000000000007E-2</v>
      </c>
      <c r="Q12" s="344">
        <v>7.0000000000000007E-2</v>
      </c>
      <c r="R12" s="344">
        <v>7.0000000000000007E-2</v>
      </c>
      <c r="S12" s="345"/>
      <c r="T12" s="345" t="s">
        <v>383</v>
      </c>
      <c r="U12" s="346">
        <v>0</v>
      </c>
      <c r="V12" s="346"/>
      <c r="W12" s="334"/>
    </row>
    <row r="13" spans="2:23" ht="21" x14ac:dyDescent="0.4">
      <c r="B13" s="271" t="s">
        <v>358</v>
      </c>
      <c r="C13" s="347" t="s">
        <v>378</v>
      </c>
      <c r="D13" t="s">
        <v>384</v>
      </c>
      <c r="E13" s="225">
        <v>0.05</v>
      </c>
      <c r="F13" s="348" t="s">
        <v>385</v>
      </c>
      <c r="G13" s="349" t="s">
        <v>141</v>
      </c>
      <c r="H13" s="354"/>
      <c r="I13" s="355"/>
      <c r="J13" s="356"/>
      <c r="K13" s="374"/>
      <c r="L13" s="354"/>
      <c r="M13" s="355"/>
      <c r="N13" s="356"/>
      <c r="O13" s="375"/>
      <c r="P13" s="358">
        <v>7.0000000000000007E-2</v>
      </c>
      <c r="Q13" s="359">
        <v>7.0000000000000007E-2</v>
      </c>
      <c r="R13" s="359">
        <v>7.0000000000000007E-2</v>
      </c>
      <c r="S13" s="360"/>
      <c r="T13" s="360" t="s">
        <v>386</v>
      </c>
      <c r="U13" s="228" t="s">
        <v>142</v>
      </c>
      <c r="V13" s="228"/>
      <c r="W13" s="334"/>
    </row>
    <row r="14" spans="2:23" ht="28.8" x14ac:dyDescent="0.4">
      <c r="B14" s="271" t="s">
        <v>358</v>
      </c>
      <c r="C14" s="347" t="s">
        <v>378</v>
      </c>
      <c r="D14" t="s">
        <v>387</v>
      </c>
      <c r="E14" s="225">
        <v>0.05</v>
      </c>
      <c r="F14" s="348" t="s">
        <v>388</v>
      </c>
      <c r="G14" s="349" t="s">
        <v>141</v>
      </c>
      <c r="H14" s="376"/>
      <c r="I14" s="355"/>
      <c r="J14" s="356"/>
      <c r="K14" s="377" t="s">
        <v>389</v>
      </c>
      <c r="L14" s="376">
        <v>11490</v>
      </c>
      <c r="M14" s="355">
        <v>0</v>
      </c>
      <c r="N14" s="356">
        <f t="shared" ref="N14:N15" si="1">L14-M14</f>
        <v>11490</v>
      </c>
      <c r="O14" s="378" t="s">
        <v>390</v>
      </c>
      <c r="P14" s="358">
        <v>7.0000000000000007E-2</v>
      </c>
      <c r="Q14" s="359">
        <v>7.0000000000000007E-2</v>
      </c>
      <c r="R14" s="359">
        <v>7.0000000000000007E-2</v>
      </c>
      <c r="S14" s="360"/>
      <c r="T14" s="360" t="s">
        <v>391</v>
      </c>
      <c r="U14" s="228" t="s">
        <v>25</v>
      </c>
      <c r="V14" s="228"/>
      <c r="W14" s="334"/>
    </row>
    <row r="15" spans="2:23" ht="21" x14ac:dyDescent="0.4">
      <c r="B15" s="271" t="s">
        <v>358</v>
      </c>
      <c r="C15" s="347" t="s">
        <v>378</v>
      </c>
      <c r="D15" t="s">
        <v>392</v>
      </c>
      <c r="E15" s="225">
        <v>0</v>
      </c>
      <c r="F15" s="348" t="s">
        <v>393</v>
      </c>
      <c r="G15" s="349" t="s">
        <v>259</v>
      </c>
      <c r="H15" s="354"/>
      <c r="I15" s="355"/>
      <c r="J15" s="356"/>
      <c r="K15" s="374" t="s">
        <v>381</v>
      </c>
      <c r="L15" s="354">
        <v>9990</v>
      </c>
      <c r="M15" s="355">
        <f>M12</f>
        <v>1000</v>
      </c>
      <c r="N15" s="356">
        <f t="shared" si="1"/>
        <v>8990</v>
      </c>
      <c r="O15" s="375" t="s">
        <v>382</v>
      </c>
      <c r="P15" s="358">
        <v>7.0000000000000007E-2</v>
      </c>
      <c r="Q15" s="359">
        <v>7.0000000000000007E-2</v>
      </c>
      <c r="R15" s="359">
        <v>7.0000000000000007E-2</v>
      </c>
      <c r="S15" s="360"/>
      <c r="T15" s="360" t="s">
        <v>383</v>
      </c>
      <c r="U15" s="228">
        <v>0</v>
      </c>
      <c r="V15" s="228"/>
      <c r="W15" s="334"/>
    </row>
    <row r="16" spans="2:23" ht="21" x14ac:dyDescent="0.4">
      <c r="B16" s="271" t="s">
        <v>358</v>
      </c>
      <c r="C16" s="347" t="s">
        <v>378</v>
      </c>
      <c r="D16" t="s">
        <v>394</v>
      </c>
      <c r="E16" s="225">
        <v>0</v>
      </c>
      <c r="F16" s="348" t="s">
        <v>395</v>
      </c>
      <c r="G16" s="349" t="s">
        <v>259</v>
      </c>
      <c r="H16" s="354"/>
      <c r="I16" s="355"/>
      <c r="J16" s="356"/>
      <c r="K16" s="374"/>
      <c r="L16" s="354"/>
      <c r="M16" s="355"/>
      <c r="N16" s="356"/>
      <c r="O16" s="375"/>
      <c r="P16" s="358">
        <v>7.0000000000000007E-2</v>
      </c>
      <c r="Q16" s="359">
        <v>7.0000000000000007E-2</v>
      </c>
      <c r="R16" s="359">
        <v>7.0000000000000007E-2</v>
      </c>
      <c r="S16" s="360"/>
      <c r="T16" s="360" t="s">
        <v>386</v>
      </c>
      <c r="U16" s="228">
        <v>0</v>
      </c>
      <c r="V16" s="228"/>
      <c r="W16" s="334"/>
    </row>
    <row r="17" spans="2:23" ht="28.8" x14ac:dyDescent="0.4">
      <c r="B17" s="322" t="s">
        <v>358</v>
      </c>
      <c r="C17" s="361" t="s">
        <v>378</v>
      </c>
      <c r="D17" s="18" t="s">
        <v>396</v>
      </c>
      <c r="E17" s="288">
        <v>0</v>
      </c>
      <c r="F17" s="362" t="s">
        <v>397</v>
      </c>
      <c r="G17" s="363" t="s">
        <v>259</v>
      </c>
      <c r="H17" s="376"/>
      <c r="I17" s="355"/>
      <c r="J17" s="356"/>
      <c r="K17" s="377" t="s">
        <v>389</v>
      </c>
      <c r="L17" s="376">
        <v>11990</v>
      </c>
      <c r="M17" s="355">
        <f>M14</f>
        <v>0</v>
      </c>
      <c r="N17" s="356">
        <f t="shared" ref="N17:N33" si="2">L17-M17</f>
        <v>11990</v>
      </c>
      <c r="O17" s="378" t="s">
        <v>390</v>
      </c>
      <c r="P17" s="358">
        <v>7.0000000000000007E-2</v>
      </c>
      <c r="Q17" s="359">
        <v>7.0000000000000007E-2</v>
      </c>
      <c r="R17" s="359">
        <v>7.0000000000000007E-2</v>
      </c>
      <c r="S17" s="360"/>
      <c r="T17" s="360" t="s">
        <v>391</v>
      </c>
      <c r="U17" s="228">
        <v>0</v>
      </c>
      <c r="V17" s="228"/>
      <c r="W17" s="334"/>
    </row>
    <row r="18" spans="2:23" ht="21" x14ac:dyDescent="0.4">
      <c r="B18" s="268" t="s">
        <v>358</v>
      </c>
      <c r="C18" s="335" t="s">
        <v>398</v>
      </c>
      <c r="D18" s="21" t="s">
        <v>399</v>
      </c>
      <c r="E18" s="249">
        <v>0.05</v>
      </c>
      <c r="F18" s="336" t="s">
        <v>400</v>
      </c>
      <c r="G18" s="337" t="s">
        <v>141</v>
      </c>
      <c r="H18" s="338"/>
      <c r="I18" s="339"/>
      <c r="J18" s="340"/>
      <c r="K18" s="372" t="s">
        <v>362</v>
      </c>
      <c r="L18" s="531">
        <v>10990</v>
      </c>
      <c r="M18" s="532">
        <v>500</v>
      </c>
      <c r="N18" s="533">
        <f t="shared" si="2"/>
        <v>10490</v>
      </c>
      <c r="O18" s="373" t="s">
        <v>363</v>
      </c>
      <c r="P18" s="343">
        <v>7.0000000000000007E-2</v>
      </c>
      <c r="Q18" s="344">
        <v>7.0000000000000007E-2</v>
      </c>
      <c r="R18" s="344">
        <v>7.0000000000000007E-2</v>
      </c>
      <c r="S18" s="345"/>
      <c r="T18" s="345" t="s">
        <v>401</v>
      </c>
      <c r="U18" s="346">
        <v>0</v>
      </c>
      <c r="V18" s="346" t="s">
        <v>402</v>
      </c>
      <c r="W18" s="334"/>
    </row>
    <row r="19" spans="2:23" ht="21" x14ac:dyDescent="0.4">
      <c r="B19" s="271" t="s">
        <v>358</v>
      </c>
      <c r="C19" s="347" t="s">
        <v>398</v>
      </c>
      <c r="D19" t="s">
        <v>403</v>
      </c>
      <c r="E19" s="225">
        <v>0.05</v>
      </c>
      <c r="F19" s="348" t="s">
        <v>404</v>
      </c>
      <c r="G19" s="349" t="s">
        <v>141</v>
      </c>
      <c r="H19" s="379"/>
      <c r="I19" s="380"/>
      <c r="J19" s="381"/>
      <c r="K19" s="374" t="s">
        <v>405</v>
      </c>
      <c r="L19" s="354">
        <v>12290</v>
      </c>
      <c r="M19" s="355"/>
      <c r="N19" s="356">
        <f t="shared" si="2"/>
        <v>12290</v>
      </c>
      <c r="O19" s="375" t="s">
        <v>406</v>
      </c>
      <c r="P19" s="358">
        <v>7.0000000000000007E-2</v>
      </c>
      <c r="Q19" s="359">
        <v>7.0000000000000007E-2</v>
      </c>
      <c r="R19" s="359">
        <v>7.0000000000000007E-2</v>
      </c>
      <c r="S19" s="360"/>
      <c r="T19" s="360" t="s">
        <v>407</v>
      </c>
      <c r="U19" s="228">
        <v>0</v>
      </c>
      <c r="V19" s="228" t="s">
        <v>408</v>
      </c>
      <c r="W19" s="334"/>
    </row>
    <row r="20" spans="2:23" ht="21" x14ac:dyDescent="0.4">
      <c r="B20" s="271" t="s">
        <v>358</v>
      </c>
      <c r="C20" s="347" t="s">
        <v>398</v>
      </c>
      <c r="D20" t="s">
        <v>409</v>
      </c>
      <c r="E20" s="225">
        <v>0.05</v>
      </c>
      <c r="F20" s="348" t="s">
        <v>410</v>
      </c>
      <c r="G20" s="349" t="s">
        <v>141</v>
      </c>
      <c r="H20" s="354"/>
      <c r="I20" s="355"/>
      <c r="J20" s="356"/>
      <c r="K20" s="374" t="s">
        <v>405</v>
      </c>
      <c r="L20" s="354">
        <v>13490</v>
      </c>
      <c r="M20" s="355">
        <v>200</v>
      </c>
      <c r="N20" s="356">
        <f t="shared" si="2"/>
        <v>13290</v>
      </c>
      <c r="O20" s="375" t="s">
        <v>406</v>
      </c>
      <c r="P20" s="358">
        <v>7.0000000000000007E-2</v>
      </c>
      <c r="Q20" s="359">
        <v>7.0000000000000007E-2</v>
      </c>
      <c r="R20" s="359">
        <v>7.0000000000000007E-2</v>
      </c>
      <c r="S20" s="360"/>
      <c r="T20" s="360" t="s">
        <v>411</v>
      </c>
      <c r="U20" s="228" t="s">
        <v>25</v>
      </c>
      <c r="V20" s="228" t="s">
        <v>412</v>
      </c>
      <c r="W20" s="334"/>
    </row>
    <row r="21" spans="2:23" ht="21" x14ac:dyDescent="0.4">
      <c r="B21" s="271" t="s">
        <v>358</v>
      </c>
      <c r="C21" s="347" t="s">
        <v>398</v>
      </c>
      <c r="D21" t="s">
        <v>413</v>
      </c>
      <c r="E21" s="225">
        <v>0.05</v>
      </c>
      <c r="F21" s="348" t="s">
        <v>414</v>
      </c>
      <c r="G21" s="349" t="s">
        <v>141</v>
      </c>
      <c r="H21" s="354"/>
      <c r="I21" s="355"/>
      <c r="J21" s="356"/>
      <c r="K21" s="374" t="s">
        <v>405</v>
      </c>
      <c r="L21" s="354">
        <v>13990</v>
      </c>
      <c r="M21" s="355">
        <v>500</v>
      </c>
      <c r="N21" s="356">
        <f t="shared" si="2"/>
        <v>13490</v>
      </c>
      <c r="O21" s="375" t="s">
        <v>406</v>
      </c>
      <c r="P21" s="358">
        <v>7.0000000000000007E-2</v>
      </c>
      <c r="Q21" s="359">
        <v>7.0000000000000007E-2</v>
      </c>
      <c r="R21" s="359">
        <v>7.0000000000000007E-2</v>
      </c>
      <c r="S21" s="360"/>
      <c r="T21" s="360" t="s">
        <v>415</v>
      </c>
      <c r="U21" s="228" t="s">
        <v>25</v>
      </c>
      <c r="V21" s="228" t="s">
        <v>416</v>
      </c>
      <c r="W21" s="334"/>
    </row>
    <row r="22" spans="2:23" ht="21" x14ac:dyDescent="0.4">
      <c r="B22" s="271" t="s">
        <v>358</v>
      </c>
      <c r="C22" s="347" t="s">
        <v>398</v>
      </c>
      <c r="D22" t="s">
        <v>417</v>
      </c>
      <c r="E22" s="225">
        <v>0.05</v>
      </c>
      <c r="F22" s="348" t="s">
        <v>418</v>
      </c>
      <c r="G22" s="349" t="s">
        <v>141</v>
      </c>
      <c r="H22" s="354"/>
      <c r="I22" s="355"/>
      <c r="J22" s="356"/>
      <c r="K22" s="374" t="s">
        <v>405</v>
      </c>
      <c r="L22" s="354">
        <v>14990</v>
      </c>
      <c r="M22" s="355">
        <v>1000</v>
      </c>
      <c r="N22" s="356">
        <f t="shared" si="2"/>
        <v>13990</v>
      </c>
      <c r="O22" s="375" t="s">
        <v>406</v>
      </c>
      <c r="P22" s="358">
        <v>7.0000000000000007E-2</v>
      </c>
      <c r="Q22" s="359">
        <v>7.0000000000000007E-2</v>
      </c>
      <c r="R22" s="359">
        <v>7.0000000000000007E-2</v>
      </c>
      <c r="S22" s="360"/>
      <c r="T22" s="360" t="s">
        <v>419</v>
      </c>
      <c r="U22" s="228" t="s">
        <v>25</v>
      </c>
      <c r="V22" s="228" t="s">
        <v>420</v>
      </c>
      <c r="W22" s="334"/>
    </row>
    <row r="23" spans="2:23" ht="21" x14ac:dyDescent="0.4">
      <c r="B23" s="271" t="s">
        <v>358</v>
      </c>
      <c r="C23" s="347" t="s">
        <v>398</v>
      </c>
      <c r="D23" t="s">
        <v>421</v>
      </c>
      <c r="E23" s="225">
        <v>0</v>
      </c>
      <c r="F23" s="348" t="s">
        <v>422</v>
      </c>
      <c r="G23" s="349" t="s">
        <v>259</v>
      </c>
      <c r="H23" s="354"/>
      <c r="I23" s="355"/>
      <c r="J23" s="356"/>
      <c r="K23" s="374" t="s">
        <v>362</v>
      </c>
      <c r="L23" s="534">
        <f>L18+600</f>
        <v>11590</v>
      </c>
      <c r="M23" s="535">
        <v>1100</v>
      </c>
      <c r="N23" s="536">
        <f t="shared" si="2"/>
        <v>10490</v>
      </c>
      <c r="O23" s="375" t="s">
        <v>363</v>
      </c>
      <c r="P23" s="358">
        <v>7.0000000000000007E-2</v>
      </c>
      <c r="Q23" s="359">
        <v>7.0000000000000007E-2</v>
      </c>
      <c r="R23" s="359">
        <v>7.0000000000000007E-2</v>
      </c>
      <c r="S23" s="360"/>
      <c r="T23" s="360" t="s">
        <v>401</v>
      </c>
      <c r="U23" s="228">
        <v>0</v>
      </c>
      <c r="V23" s="228" t="s">
        <v>423</v>
      </c>
      <c r="W23" s="334"/>
    </row>
    <row r="24" spans="2:23" ht="21" x14ac:dyDescent="0.4">
      <c r="B24" s="271" t="s">
        <v>358</v>
      </c>
      <c r="C24" s="347" t="s">
        <v>398</v>
      </c>
      <c r="D24" t="s">
        <v>424</v>
      </c>
      <c r="E24" s="225">
        <v>0</v>
      </c>
      <c r="F24" s="348" t="s">
        <v>425</v>
      </c>
      <c r="G24" s="349" t="s">
        <v>259</v>
      </c>
      <c r="H24" s="354"/>
      <c r="I24" s="355"/>
      <c r="J24" s="356"/>
      <c r="K24" s="374" t="s">
        <v>405</v>
      </c>
      <c r="L24" s="354">
        <f>L19+600</f>
        <v>12890</v>
      </c>
      <c r="M24" s="355">
        <f>M19</f>
        <v>0</v>
      </c>
      <c r="N24" s="356">
        <f t="shared" si="2"/>
        <v>12890</v>
      </c>
      <c r="O24" s="375" t="s">
        <v>406</v>
      </c>
      <c r="P24" s="358">
        <v>7.0000000000000007E-2</v>
      </c>
      <c r="Q24" s="359">
        <v>7.0000000000000007E-2</v>
      </c>
      <c r="R24" s="359">
        <v>7.0000000000000007E-2</v>
      </c>
      <c r="S24" s="360"/>
      <c r="T24" s="360" t="s">
        <v>407</v>
      </c>
      <c r="U24" s="228">
        <v>0</v>
      </c>
      <c r="V24" s="228" t="s">
        <v>426</v>
      </c>
      <c r="W24" s="334"/>
    </row>
    <row r="25" spans="2:23" ht="21" x14ac:dyDescent="0.4">
      <c r="B25" s="271" t="s">
        <v>358</v>
      </c>
      <c r="C25" s="347" t="s">
        <v>398</v>
      </c>
      <c r="D25" t="s">
        <v>427</v>
      </c>
      <c r="E25" s="225">
        <v>0</v>
      </c>
      <c r="F25" s="348" t="s">
        <v>428</v>
      </c>
      <c r="G25" s="349" t="s">
        <v>259</v>
      </c>
      <c r="H25" s="354"/>
      <c r="I25" s="355"/>
      <c r="J25" s="356"/>
      <c r="K25" s="374" t="s">
        <v>405</v>
      </c>
      <c r="L25" s="354">
        <f>L20+600</f>
        <v>14090</v>
      </c>
      <c r="M25" s="355">
        <f t="shared" ref="M25:M26" si="3">M20</f>
        <v>200</v>
      </c>
      <c r="N25" s="356">
        <f t="shared" si="2"/>
        <v>13890</v>
      </c>
      <c r="O25" s="375" t="s">
        <v>406</v>
      </c>
      <c r="P25" s="358">
        <v>7.0000000000000007E-2</v>
      </c>
      <c r="Q25" s="359">
        <v>7.0000000000000007E-2</v>
      </c>
      <c r="R25" s="359">
        <v>7.0000000000000007E-2</v>
      </c>
      <c r="S25" s="360"/>
      <c r="T25" s="360" t="s">
        <v>411</v>
      </c>
      <c r="U25" s="228">
        <v>0</v>
      </c>
      <c r="V25" s="228" t="s">
        <v>429</v>
      </c>
      <c r="W25" s="334"/>
    </row>
    <row r="26" spans="2:23" ht="21" x14ac:dyDescent="0.4">
      <c r="B26" s="271" t="s">
        <v>358</v>
      </c>
      <c r="C26" s="347" t="s">
        <v>398</v>
      </c>
      <c r="D26" t="s">
        <v>430</v>
      </c>
      <c r="E26" s="225">
        <v>0</v>
      </c>
      <c r="F26" s="348" t="s">
        <v>431</v>
      </c>
      <c r="G26" s="349" t="s">
        <v>259</v>
      </c>
      <c r="H26" s="354"/>
      <c r="I26" s="355"/>
      <c r="J26" s="356"/>
      <c r="K26" s="374" t="s">
        <v>405</v>
      </c>
      <c r="L26" s="354">
        <f>L21+600</f>
        <v>14590</v>
      </c>
      <c r="M26" s="355">
        <f t="shared" si="3"/>
        <v>500</v>
      </c>
      <c r="N26" s="356">
        <f t="shared" si="2"/>
        <v>14090</v>
      </c>
      <c r="O26" s="375" t="s">
        <v>406</v>
      </c>
      <c r="P26" s="358">
        <v>7.0000000000000007E-2</v>
      </c>
      <c r="Q26" s="359">
        <v>7.0000000000000007E-2</v>
      </c>
      <c r="R26" s="359">
        <v>7.0000000000000007E-2</v>
      </c>
      <c r="S26" s="360"/>
      <c r="T26" s="360" t="s">
        <v>415</v>
      </c>
      <c r="U26" s="228">
        <v>0</v>
      </c>
      <c r="V26" s="228" t="s">
        <v>432</v>
      </c>
      <c r="W26" s="334"/>
    </row>
    <row r="27" spans="2:23" ht="21" x14ac:dyDescent="0.4">
      <c r="B27" s="322" t="s">
        <v>358</v>
      </c>
      <c r="C27" s="361" t="s">
        <v>398</v>
      </c>
      <c r="D27" s="18" t="s">
        <v>433</v>
      </c>
      <c r="E27" s="288">
        <v>0</v>
      </c>
      <c r="F27" s="362" t="s">
        <v>434</v>
      </c>
      <c r="G27" s="363" t="s">
        <v>259</v>
      </c>
      <c r="H27" s="382"/>
      <c r="I27" s="383"/>
      <c r="J27" s="364"/>
      <c r="K27" s="328" t="s">
        <v>405</v>
      </c>
      <c r="L27" s="354">
        <f>L22+600</f>
        <v>15590</v>
      </c>
      <c r="M27" s="383">
        <f>+M22</f>
        <v>1000</v>
      </c>
      <c r="N27" s="356">
        <f t="shared" si="2"/>
        <v>14590</v>
      </c>
      <c r="O27" s="329" t="s">
        <v>406</v>
      </c>
      <c r="P27" s="358">
        <v>7.0000000000000007E-2</v>
      </c>
      <c r="Q27" s="359">
        <v>7.0000000000000007E-2</v>
      </c>
      <c r="R27" s="359">
        <v>7.0000000000000007E-2</v>
      </c>
      <c r="S27" s="360"/>
      <c r="T27" s="360" t="s">
        <v>419</v>
      </c>
      <c r="U27" s="228">
        <v>0</v>
      </c>
      <c r="V27" s="228" t="s">
        <v>435</v>
      </c>
      <c r="W27" s="334"/>
    </row>
    <row r="28" spans="2:23" ht="21" x14ac:dyDescent="0.4">
      <c r="B28" s="268" t="s">
        <v>358</v>
      </c>
      <c r="C28" s="335" t="s">
        <v>436</v>
      </c>
      <c r="D28" s="21" t="s">
        <v>437</v>
      </c>
      <c r="E28" s="225">
        <v>0.05</v>
      </c>
      <c r="F28" s="336" t="s">
        <v>438</v>
      </c>
      <c r="G28" s="337" t="s">
        <v>141</v>
      </c>
      <c r="H28" s="371"/>
      <c r="I28" s="339"/>
      <c r="J28" s="340"/>
      <c r="K28" s="372" t="s">
        <v>439</v>
      </c>
      <c r="L28" s="371">
        <v>13990</v>
      </c>
      <c r="M28" s="339">
        <v>500</v>
      </c>
      <c r="N28" s="340">
        <f t="shared" si="2"/>
        <v>13490</v>
      </c>
      <c r="O28" s="373" t="s">
        <v>440</v>
      </c>
      <c r="P28" s="343">
        <v>7.0000000000000007E-2</v>
      </c>
      <c r="Q28" s="344">
        <v>7.0000000000000007E-2</v>
      </c>
      <c r="R28" s="344">
        <v>7.0000000000000007E-2</v>
      </c>
      <c r="S28" s="345"/>
      <c r="T28" s="345"/>
      <c r="U28" s="346">
        <v>0</v>
      </c>
      <c r="V28" s="346"/>
      <c r="W28" s="334"/>
    </row>
    <row r="29" spans="2:23" ht="21" x14ac:dyDescent="0.4">
      <c r="B29" s="271" t="s">
        <v>358</v>
      </c>
      <c r="C29" s="347" t="s">
        <v>436</v>
      </c>
      <c r="D29" t="s">
        <v>441</v>
      </c>
      <c r="E29" s="225">
        <v>0.05</v>
      </c>
      <c r="F29" s="348" t="s">
        <v>442</v>
      </c>
      <c r="G29" s="349" t="s">
        <v>141</v>
      </c>
      <c r="H29" s="354"/>
      <c r="I29" s="355"/>
      <c r="J29" s="356"/>
      <c r="K29" s="374" t="s">
        <v>443</v>
      </c>
      <c r="L29" s="354">
        <v>14490</v>
      </c>
      <c r="M29" s="355"/>
      <c r="N29" s="356">
        <f t="shared" si="2"/>
        <v>14490</v>
      </c>
      <c r="O29" s="374" t="s">
        <v>443</v>
      </c>
      <c r="P29" s="358">
        <v>7.0000000000000007E-2</v>
      </c>
      <c r="Q29" s="359">
        <v>7.0000000000000007E-2</v>
      </c>
      <c r="R29" s="359">
        <v>7.0000000000000007E-2</v>
      </c>
      <c r="S29" s="360"/>
      <c r="T29" s="360" t="s">
        <v>444</v>
      </c>
      <c r="U29" s="228">
        <v>0</v>
      </c>
      <c r="V29" s="228"/>
      <c r="W29" s="334"/>
    </row>
    <row r="30" spans="2:23" ht="21" x14ac:dyDescent="0.4">
      <c r="B30" s="271" t="s">
        <v>358</v>
      </c>
      <c r="C30" s="347" t="s">
        <v>436</v>
      </c>
      <c r="D30" t="s">
        <v>445</v>
      </c>
      <c r="E30" s="225">
        <v>0.05</v>
      </c>
      <c r="F30" s="348" t="s">
        <v>446</v>
      </c>
      <c r="G30" s="349" t="s">
        <v>141</v>
      </c>
      <c r="H30" s="354"/>
      <c r="I30" s="355"/>
      <c r="J30" s="356"/>
      <c r="K30" s="374" t="s">
        <v>443</v>
      </c>
      <c r="L30" s="354">
        <v>15490</v>
      </c>
      <c r="M30" s="355"/>
      <c r="N30" s="356">
        <f t="shared" si="2"/>
        <v>15490</v>
      </c>
      <c r="O30" s="374" t="s">
        <v>443</v>
      </c>
      <c r="P30" s="358">
        <v>7.0000000000000007E-2</v>
      </c>
      <c r="Q30" s="359">
        <v>7.0000000000000007E-2</v>
      </c>
      <c r="R30" s="359">
        <v>7.0000000000000007E-2</v>
      </c>
      <c r="S30" s="360"/>
      <c r="T30" s="360" t="s">
        <v>447</v>
      </c>
      <c r="U30" s="228">
        <v>0</v>
      </c>
      <c r="V30" s="228"/>
      <c r="W30" s="334"/>
    </row>
    <row r="31" spans="2:23" ht="21" x14ac:dyDescent="0.4">
      <c r="B31" s="271" t="s">
        <v>358</v>
      </c>
      <c r="C31" s="347" t="s">
        <v>436</v>
      </c>
      <c r="D31" t="s">
        <v>448</v>
      </c>
      <c r="E31" s="225">
        <v>0</v>
      </c>
      <c r="F31" s="348" t="s">
        <v>449</v>
      </c>
      <c r="G31" s="349" t="s">
        <v>259</v>
      </c>
      <c r="H31" s="354"/>
      <c r="I31" s="355"/>
      <c r="J31" s="356"/>
      <c r="K31" s="374" t="s">
        <v>443</v>
      </c>
      <c r="L31" s="534">
        <f>L28+600</f>
        <v>14590</v>
      </c>
      <c r="M31" s="535">
        <v>1500</v>
      </c>
      <c r="N31" s="536">
        <f t="shared" si="2"/>
        <v>13090</v>
      </c>
      <c r="O31" s="374" t="s">
        <v>443</v>
      </c>
      <c r="P31" s="358">
        <v>7.0000000000000007E-2</v>
      </c>
      <c r="Q31" s="359">
        <v>7.0000000000000007E-2</v>
      </c>
      <c r="R31" s="359">
        <v>7.0000000000000007E-2</v>
      </c>
      <c r="S31" s="360"/>
      <c r="T31" s="360" t="s">
        <v>450</v>
      </c>
      <c r="U31" s="228">
        <v>0</v>
      </c>
      <c r="V31" s="228"/>
      <c r="W31" s="334"/>
    </row>
    <row r="32" spans="2:23" ht="21" x14ac:dyDescent="0.4">
      <c r="B32" s="271" t="s">
        <v>358</v>
      </c>
      <c r="C32" s="347" t="s">
        <v>436</v>
      </c>
      <c r="D32" t="s">
        <v>451</v>
      </c>
      <c r="E32" s="225">
        <v>0</v>
      </c>
      <c r="F32" s="348" t="s">
        <v>452</v>
      </c>
      <c r="G32" s="349" t="s">
        <v>259</v>
      </c>
      <c r="H32" s="354"/>
      <c r="I32" s="355"/>
      <c r="J32" s="356"/>
      <c r="K32" s="374" t="s">
        <v>443</v>
      </c>
      <c r="L32" s="354">
        <f>L29+600</f>
        <v>15090</v>
      </c>
      <c r="M32" s="355"/>
      <c r="N32" s="356">
        <f t="shared" si="2"/>
        <v>15090</v>
      </c>
      <c r="O32" s="374" t="s">
        <v>443</v>
      </c>
      <c r="P32" s="358">
        <v>7.0000000000000007E-2</v>
      </c>
      <c r="Q32" s="359">
        <v>7.0000000000000007E-2</v>
      </c>
      <c r="R32" s="359">
        <v>7.0000000000000007E-2</v>
      </c>
      <c r="S32" s="360"/>
      <c r="T32" s="360" t="s">
        <v>444</v>
      </c>
      <c r="U32" s="228">
        <v>0</v>
      </c>
      <c r="V32" s="228"/>
      <c r="W32" s="334"/>
    </row>
    <row r="33" spans="2:23" ht="21" x14ac:dyDescent="0.4">
      <c r="B33" s="322" t="s">
        <v>358</v>
      </c>
      <c r="C33" s="361" t="s">
        <v>436</v>
      </c>
      <c r="D33" s="18" t="s">
        <v>453</v>
      </c>
      <c r="E33" s="288">
        <v>0</v>
      </c>
      <c r="F33" s="362" t="s">
        <v>454</v>
      </c>
      <c r="G33" s="363" t="s">
        <v>259</v>
      </c>
      <c r="H33" s="382"/>
      <c r="I33" s="355"/>
      <c r="J33" s="356"/>
      <c r="K33" s="374" t="s">
        <v>443</v>
      </c>
      <c r="L33" s="354">
        <f>L30+600</f>
        <v>16090</v>
      </c>
      <c r="M33" s="355"/>
      <c r="N33" s="356">
        <f t="shared" si="2"/>
        <v>16090</v>
      </c>
      <c r="O33" s="374" t="s">
        <v>443</v>
      </c>
      <c r="P33" s="358">
        <v>7.0000000000000007E-2</v>
      </c>
      <c r="Q33" s="359">
        <v>7.0000000000000007E-2</v>
      </c>
      <c r="R33" s="359">
        <v>7.0000000000000007E-2</v>
      </c>
      <c r="S33" s="360"/>
      <c r="T33" s="360" t="s">
        <v>447</v>
      </c>
      <c r="U33" s="228">
        <v>0</v>
      </c>
      <c r="V33" s="228"/>
      <c r="W33" s="334"/>
    </row>
    <row r="34" spans="2:23" ht="21" x14ac:dyDescent="0.3">
      <c r="B34" s="268" t="s">
        <v>358</v>
      </c>
      <c r="C34" s="248" t="s">
        <v>455</v>
      </c>
      <c r="D34" s="19" t="s">
        <v>456</v>
      </c>
      <c r="E34" s="249">
        <v>0</v>
      </c>
      <c r="F34" s="384" t="s">
        <v>457</v>
      </c>
      <c r="G34" s="385" t="s">
        <v>141</v>
      </c>
      <c r="H34" s="386"/>
      <c r="I34" s="387"/>
      <c r="J34" s="388"/>
      <c r="K34" s="372" t="s">
        <v>458</v>
      </c>
      <c r="L34" s="386">
        <v>15990</v>
      </c>
      <c r="M34" s="387"/>
      <c r="N34" s="388">
        <f>L34-M34</f>
        <v>15990</v>
      </c>
      <c r="O34" s="372" t="s">
        <v>458</v>
      </c>
      <c r="P34" s="389">
        <v>7.0000000000000007E-2</v>
      </c>
      <c r="Q34" s="390">
        <v>7.0000000000000007E-2</v>
      </c>
      <c r="R34" s="390">
        <v>7.0000000000000007E-2</v>
      </c>
      <c r="S34" s="391"/>
      <c r="T34" s="391" t="s">
        <v>459</v>
      </c>
      <c r="U34" s="392">
        <v>0</v>
      </c>
      <c r="V34" s="392"/>
      <c r="W34" s="334"/>
    </row>
    <row r="35" spans="2:23" ht="21" x14ac:dyDescent="0.3">
      <c r="B35" s="271" t="s">
        <v>358</v>
      </c>
      <c r="C35" s="224" t="s">
        <v>455</v>
      </c>
      <c r="D35" s="15" t="s">
        <v>460</v>
      </c>
      <c r="E35" s="225">
        <v>0</v>
      </c>
      <c r="F35" s="393" t="s">
        <v>461</v>
      </c>
      <c r="G35" s="394" t="s">
        <v>141</v>
      </c>
      <c r="H35" s="395"/>
      <c r="I35" s="396"/>
      <c r="J35" s="397"/>
      <c r="K35" s="374" t="s">
        <v>458</v>
      </c>
      <c r="L35" s="395">
        <f>L34+1000</f>
        <v>16990</v>
      </c>
      <c r="M35" s="396"/>
      <c r="N35" s="397">
        <f t="shared" ref="N35:N43" si="4">L35-M35</f>
        <v>16990</v>
      </c>
      <c r="O35" s="374" t="s">
        <v>458</v>
      </c>
      <c r="P35" s="398">
        <v>7.0000000000000007E-2</v>
      </c>
      <c r="Q35" s="399">
        <v>7.0000000000000007E-2</v>
      </c>
      <c r="R35" s="399">
        <v>7.0000000000000007E-2</v>
      </c>
      <c r="S35" s="400"/>
      <c r="T35" s="400"/>
      <c r="U35" s="401"/>
      <c r="V35" s="401"/>
      <c r="W35" s="334"/>
    </row>
    <row r="36" spans="2:23" ht="21" x14ac:dyDescent="0.3">
      <c r="B36" s="271" t="s">
        <v>358</v>
      </c>
      <c r="C36" s="224" t="s">
        <v>455</v>
      </c>
      <c r="D36" s="15" t="s">
        <v>462</v>
      </c>
      <c r="E36" s="225">
        <v>0.1</v>
      </c>
      <c r="F36" s="393" t="s">
        <v>463</v>
      </c>
      <c r="G36" s="394" t="s">
        <v>141</v>
      </c>
      <c r="H36" s="402"/>
      <c r="I36" s="403"/>
      <c r="J36" s="404"/>
      <c r="K36" s="374" t="s">
        <v>381</v>
      </c>
      <c r="L36" s="537">
        <v>17990</v>
      </c>
      <c r="M36" s="405">
        <v>500</v>
      </c>
      <c r="N36" s="406">
        <f t="shared" si="4"/>
        <v>17490</v>
      </c>
      <c r="O36" s="374" t="s">
        <v>382</v>
      </c>
      <c r="P36" s="407">
        <v>7.0000000000000007E-2</v>
      </c>
      <c r="Q36" s="408">
        <v>7.0000000000000007E-2</v>
      </c>
      <c r="R36" s="408">
        <v>7.0000000000000007E-2</v>
      </c>
      <c r="S36" s="409"/>
      <c r="T36" s="409" t="s">
        <v>464</v>
      </c>
      <c r="U36" s="410">
        <v>0</v>
      </c>
      <c r="V36" s="410"/>
      <c r="W36" s="334"/>
    </row>
    <row r="37" spans="2:23" ht="21" x14ac:dyDescent="0.3">
      <c r="B37" s="271" t="s">
        <v>358</v>
      </c>
      <c r="C37" s="224" t="s">
        <v>455</v>
      </c>
      <c r="D37" s="15" t="s">
        <v>465</v>
      </c>
      <c r="E37" s="225">
        <v>0.1</v>
      </c>
      <c r="F37" s="393" t="s">
        <v>466</v>
      </c>
      <c r="G37" s="394" t="s">
        <v>141</v>
      </c>
      <c r="H37" s="395"/>
      <c r="I37" s="396"/>
      <c r="J37" s="397"/>
      <c r="K37" s="374" t="s">
        <v>381</v>
      </c>
      <c r="L37" s="395">
        <f>L36+1000</f>
        <v>18990</v>
      </c>
      <c r="M37" s="396">
        <v>500</v>
      </c>
      <c r="N37" s="397">
        <f t="shared" si="4"/>
        <v>18490</v>
      </c>
      <c r="O37" s="374" t="s">
        <v>382</v>
      </c>
      <c r="P37" s="407">
        <v>7.0000000000000007E-2</v>
      </c>
      <c r="Q37" s="408">
        <v>7.0000000000000007E-2</v>
      </c>
      <c r="R37" s="408">
        <v>7.0000000000000007E-2</v>
      </c>
      <c r="S37" s="409"/>
      <c r="T37" s="409"/>
      <c r="U37" s="410"/>
      <c r="V37" s="410"/>
      <c r="W37" s="334"/>
    </row>
    <row r="38" spans="2:23" ht="21" x14ac:dyDescent="0.3">
      <c r="B38" s="271" t="s">
        <v>358</v>
      </c>
      <c r="C38" s="224" t="s">
        <v>455</v>
      </c>
      <c r="D38" s="15" t="s">
        <v>467</v>
      </c>
      <c r="E38" s="225">
        <v>0</v>
      </c>
      <c r="F38" s="393" t="s">
        <v>468</v>
      </c>
      <c r="G38" s="394" t="s">
        <v>259</v>
      </c>
      <c r="H38" s="395"/>
      <c r="I38" s="396"/>
      <c r="J38" s="397"/>
      <c r="K38" s="374" t="s">
        <v>458</v>
      </c>
      <c r="L38" s="538">
        <f>L34+600</f>
        <v>16590</v>
      </c>
      <c r="M38" s="539">
        <v>600</v>
      </c>
      <c r="N38" s="540">
        <f t="shared" si="4"/>
        <v>15990</v>
      </c>
      <c r="O38" s="374" t="s">
        <v>458</v>
      </c>
      <c r="P38" s="411">
        <v>7.0000000000000007E-2</v>
      </c>
      <c r="Q38" s="412">
        <v>7.0000000000000007E-2</v>
      </c>
      <c r="R38" s="412">
        <v>7.0000000000000007E-2</v>
      </c>
      <c r="S38" s="413"/>
      <c r="T38" s="413" t="s">
        <v>459</v>
      </c>
      <c r="U38" s="414">
        <v>0</v>
      </c>
      <c r="V38" s="414"/>
      <c r="W38" s="334"/>
    </row>
    <row r="39" spans="2:23" ht="21" x14ac:dyDescent="0.3">
      <c r="B39" s="271" t="s">
        <v>358</v>
      </c>
      <c r="C39" s="224" t="s">
        <v>455</v>
      </c>
      <c r="D39" s="15" t="s">
        <v>469</v>
      </c>
      <c r="E39" s="225">
        <v>0</v>
      </c>
      <c r="F39" s="393" t="s">
        <v>470</v>
      </c>
      <c r="G39" s="394" t="s">
        <v>259</v>
      </c>
      <c r="H39" s="395"/>
      <c r="I39" s="396"/>
      <c r="J39" s="397"/>
      <c r="K39" s="374" t="s">
        <v>381</v>
      </c>
      <c r="L39" s="538">
        <f>L36+600</f>
        <v>18590</v>
      </c>
      <c r="M39" s="539">
        <v>1100</v>
      </c>
      <c r="N39" s="540">
        <f t="shared" si="4"/>
        <v>17490</v>
      </c>
      <c r="O39" s="374" t="s">
        <v>382</v>
      </c>
      <c r="P39" s="398">
        <v>7.0000000000000007E-2</v>
      </c>
      <c r="Q39" s="399">
        <v>7.0000000000000007E-2</v>
      </c>
      <c r="R39" s="399">
        <v>7.0000000000000007E-2</v>
      </c>
      <c r="S39" s="400"/>
      <c r="T39" s="400" t="s">
        <v>464</v>
      </c>
      <c r="U39" s="401">
        <v>0</v>
      </c>
      <c r="V39" s="401"/>
      <c r="W39" s="334"/>
    </row>
    <row r="40" spans="2:23" ht="21" x14ac:dyDescent="0.3">
      <c r="B40" s="271" t="s">
        <v>358</v>
      </c>
      <c r="C40" s="224" t="s">
        <v>455</v>
      </c>
      <c r="D40" s="15" t="s">
        <v>471</v>
      </c>
      <c r="E40" s="225">
        <v>0</v>
      </c>
      <c r="F40" s="393" t="s">
        <v>472</v>
      </c>
      <c r="G40" s="394" t="s">
        <v>259</v>
      </c>
      <c r="H40" s="395"/>
      <c r="I40" s="396"/>
      <c r="J40" s="397"/>
      <c r="K40" s="374" t="s">
        <v>458</v>
      </c>
      <c r="L40" s="538">
        <f>L34+600</f>
        <v>16590</v>
      </c>
      <c r="M40" s="539">
        <v>600</v>
      </c>
      <c r="N40" s="540">
        <f t="shared" si="4"/>
        <v>15990</v>
      </c>
      <c r="O40" s="374" t="s">
        <v>458</v>
      </c>
      <c r="P40" s="398">
        <v>7.0000000000000007E-2</v>
      </c>
      <c r="Q40" s="399">
        <v>7.0000000000000007E-2</v>
      </c>
      <c r="R40" s="399">
        <v>7.0000000000000007E-2</v>
      </c>
      <c r="S40" s="400"/>
      <c r="T40" s="400" t="s">
        <v>459</v>
      </c>
      <c r="U40" s="401">
        <v>0</v>
      </c>
      <c r="V40" s="401"/>
      <c r="W40" s="334"/>
    </row>
    <row r="41" spans="2:23" ht="21" x14ac:dyDescent="0.3">
      <c r="B41" s="271" t="s">
        <v>358</v>
      </c>
      <c r="C41" s="224" t="s">
        <v>455</v>
      </c>
      <c r="D41" s="15" t="s">
        <v>473</v>
      </c>
      <c r="E41" s="225">
        <v>0</v>
      </c>
      <c r="F41" s="393" t="s">
        <v>474</v>
      </c>
      <c r="G41" s="394" t="s">
        <v>259</v>
      </c>
      <c r="H41" s="395"/>
      <c r="I41" s="396"/>
      <c r="J41" s="397"/>
      <c r="K41" s="374" t="s">
        <v>381</v>
      </c>
      <c r="L41" s="538">
        <f>$L$39</f>
        <v>18590</v>
      </c>
      <c r="M41" s="539">
        <v>1100</v>
      </c>
      <c r="N41" s="540">
        <f t="shared" si="4"/>
        <v>17490</v>
      </c>
      <c r="O41" s="374" t="s">
        <v>382</v>
      </c>
      <c r="P41" s="398">
        <v>7.0000000000000007E-2</v>
      </c>
      <c r="Q41" s="399">
        <v>7.0000000000000007E-2</v>
      </c>
      <c r="R41" s="399">
        <v>7.0000000000000007E-2</v>
      </c>
      <c r="S41" s="400"/>
      <c r="T41" s="400" t="s">
        <v>464</v>
      </c>
      <c r="U41" s="401">
        <v>0</v>
      </c>
      <c r="V41" s="401"/>
      <c r="W41" s="334"/>
    </row>
    <row r="42" spans="2:23" ht="21" x14ac:dyDescent="0.3">
      <c r="B42" s="271" t="s">
        <v>358</v>
      </c>
      <c r="C42" s="224" t="s">
        <v>455</v>
      </c>
      <c r="D42" s="15" t="s">
        <v>475</v>
      </c>
      <c r="E42" s="225">
        <v>0</v>
      </c>
      <c r="F42" s="393" t="s">
        <v>476</v>
      </c>
      <c r="G42" s="394" t="s">
        <v>477</v>
      </c>
      <c r="H42" s="395"/>
      <c r="I42" s="396"/>
      <c r="J42" s="397"/>
      <c r="K42" s="374" t="s">
        <v>458</v>
      </c>
      <c r="L42" s="538">
        <f>L34+600</f>
        <v>16590</v>
      </c>
      <c r="M42" s="539">
        <v>600</v>
      </c>
      <c r="N42" s="540">
        <f t="shared" si="4"/>
        <v>15990</v>
      </c>
      <c r="O42" s="374" t="s">
        <v>458</v>
      </c>
      <c r="P42" s="398">
        <v>7.0000000000000007E-2</v>
      </c>
      <c r="Q42" s="399">
        <v>7.0000000000000007E-2</v>
      </c>
      <c r="R42" s="399">
        <v>7.0000000000000007E-2</v>
      </c>
      <c r="S42" s="400"/>
      <c r="T42" s="400" t="s">
        <v>459</v>
      </c>
      <c r="U42" s="401">
        <v>0</v>
      </c>
      <c r="V42" s="401"/>
      <c r="W42" s="334"/>
    </row>
    <row r="43" spans="2:23" ht="21" x14ac:dyDescent="0.3">
      <c r="B43" s="271" t="s">
        <v>358</v>
      </c>
      <c r="C43" s="224" t="s">
        <v>455</v>
      </c>
      <c r="D43" s="15" t="s">
        <v>478</v>
      </c>
      <c r="E43" s="225">
        <v>0</v>
      </c>
      <c r="F43" s="393" t="s">
        <v>479</v>
      </c>
      <c r="G43" s="394" t="s">
        <v>477</v>
      </c>
      <c r="H43" s="395"/>
      <c r="I43" s="396"/>
      <c r="J43" s="397"/>
      <c r="K43" s="374" t="s">
        <v>381</v>
      </c>
      <c r="L43" s="538">
        <f>$L$39</f>
        <v>18590</v>
      </c>
      <c r="M43" s="539">
        <v>1100</v>
      </c>
      <c r="N43" s="540">
        <f t="shared" si="4"/>
        <v>17490</v>
      </c>
      <c r="O43" s="374" t="s">
        <v>382</v>
      </c>
      <c r="P43" s="398">
        <v>7.0000000000000007E-2</v>
      </c>
      <c r="Q43" s="399">
        <v>7.0000000000000007E-2</v>
      </c>
      <c r="R43" s="399">
        <v>7.0000000000000007E-2</v>
      </c>
      <c r="S43" s="400"/>
      <c r="T43" s="400" t="s">
        <v>464</v>
      </c>
      <c r="U43" s="401">
        <v>0</v>
      </c>
      <c r="V43" s="401"/>
      <c r="W43" s="334"/>
    </row>
    <row r="44" spans="2:23" ht="21" x14ac:dyDescent="0.4">
      <c r="B44" s="268" t="s">
        <v>358</v>
      </c>
      <c r="C44" s="335" t="s">
        <v>480</v>
      </c>
      <c r="D44" s="21" t="s">
        <v>481</v>
      </c>
      <c r="E44" s="249">
        <v>7.4999999999999997E-2</v>
      </c>
      <c r="F44" s="336" t="s">
        <v>482</v>
      </c>
      <c r="G44" s="337" t="s">
        <v>141</v>
      </c>
      <c r="H44" s="338"/>
      <c r="I44" s="339"/>
      <c r="J44" s="340"/>
      <c r="K44" s="372" t="s">
        <v>405</v>
      </c>
      <c r="L44" s="371">
        <v>17990</v>
      </c>
      <c r="M44" s="339"/>
      <c r="N44" s="340">
        <f>+L44-M44</f>
        <v>17990</v>
      </c>
      <c r="O44" s="373" t="s">
        <v>406</v>
      </c>
      <c r="P44" s="343">
        <v>7.0000000000000007E-2</v>
      </c>
      <c r="Q44" s="344">
        <v>7.0000000000000007E-2</v>
      </c>
      <c r="R44" s="344">
        <v>7.0000000000000007E-2</v>
      </c>
      <c r="S44" s="345"/>
      <c r="T44" s="345" t="s">
        <v>483</v>
      </c>
      <c r="U44" s="346">
        <v>0</v>
      </c>
      <c r="V44" s="346"/>
      <c r="W44" s="334"/>
    </row>
    <row r="45" spans="2:23" ht="21" x14ac:dyDescent="0.4">
      <c r="B45" s="271" t="s">
        <v>358</v>
      </c>
      <c r="C45" s="347" t="s">
        <v>480</v>
      </c>
      <c r="D45" t="s">
        <v>484</v>
      </c>
      <c r="E45" s="225">
        <v>7.4999999999999997E-2</v>
      </c>
      <c r="F45" s="348" t="s">
        <v>485</v>
      </c>
      <c r="G45" s="349" t="s">
        <v>141</v>
      </c>
      <c r="H45" s="354"/>
      <c r="I45" s="355"/>
      <c r="J45" s="356"/>
      <c r="K45" s="374" t="s">
        <v>405</v>
      </c>
      <c r="L45" s="354">
        <v>18990</v>
      </c>
      <c r="M45" s="355"/>
      <c r="N45" s="356">
        <f t="shared" ref="N45:N47" si="5">L45-M45</f>
        <v>18990</v>
      </c>
      <c r="O45" s="375" t="s">
        <v>406</v>
      </c>
      <c r="P45" s="358">
        <v>7.0000000000000007E-2</v>
      </c>
      <c r="Q45" s="359">
        <v>7.0000000000000007E-2</v>
      </c>
      <c r="R45" s="359">
        <v>7.0000000000000007E-2</v>
      </c>
      <c r="S45" s="360"/>
      <c r="T45" s="360" t="s">
        <v>486</v>
      </c>
      <c r="U45" s="228">
        <v>0</v>
      </c>
      <c r="V45" s="228"/>
      <c r="W45" s="334"/>
    </row>
    <row r="46" spans="2:23" ht="21" x14ac:dyDescent="0.4">
      <c r="B46" s="271" t="s">
        <v>358</v>
      </c>
      <c r="C46" s="347" t="s">
        <v>480</v>
      </c>
      <c r="D46" t="s">
        <v>487</v>
      </c>
      <c r="E46" s="225">
        <v>7.4999999999999997E-2</v>
      </c>
      <c r="F46" s="348" t="s">
        <v>488</v>
      </c>
      <c r="G46" s="349" t="s">
        <v>141</v>
      </c>
      <c r="H46" s="354"/>
      <c r="I46" s="355"/>
      <c r="J46" s="356"/>
      <c r="K46" s="374" t="s">
        <v>405</v>
      </c>
      <c r="L46" s="354">
        <v>19490</v>
      </c>
      <c r="M46" s="355">
        <v>500</v>
      </c>
      <c r="N46" s="356">
        <f t="shared" si="5"/>
        <v>18990</v>
      </c>
      <c r="O46" s="375" t="s">
        <v>406</v>
      </c>
      <c r="P46" s="358">
        <v>7.0000000000000007E-2</v>
      </c>
      <c r="Q46" s="359">
        <v>7.0000000000000007E-2</v>
      </c>
      <c r="R46" s="359">
        <v>7.0000000000000007E-2</v>
      </c>
      <c r="S46" s="360"/>
      <c r="T46" s="360" t="s">
        <v>489</v>
      </c>
      <c r="U46" s="228">
        <v>0</v>
      </c>
      <c r="V46" s="228"/>
      <c r="W46" s="334"/>
    </row>
    <row r="47" spans="2:23" ht="21" x14ac:dyDescent="0.4">
      <c r="B47" s="271" t="s">
        <v>358</v>
      </c>
      <c r="C47" s="347" t="s">
        <v>480</v>
      </c>
      <c r="D47" t="s">
        <v>490</v>
      </c>
      <c r="E47" s="225">
        <v>7.4999999999999997E-2</v>
      </c>
      <c r="F47" s="348" t="s">
        <v>491</v>
      </c>
      <c r="G47" s="349" t="s">
        <v>141</v>
      </c>
      <c r="H47" s="354"/>
      <c r="I47" s="355"/>
      <c r="J47" s="356"/>
      <c r="K47" s="374" t="s">
        <v>405</v>
      </c>
      <c r="L47" s="354">
        <v>20490</v>
      </c>
      <c r="M47" s="355">
        <v>500</v>
      </c>
      <c r="N47" s="356">
        <f t="shared" si="5"/>
        <v>19990</v>
      </c>
      <c r="O47" s="375" t="s">
        <v>406</v>
      </c>
      <c r="P47" s="358">
        <v>7.0000000000000007E-2</v>
      </c>
      <c r="Q47" s="359">
        <v>7.0000000000000007E-2</v>
      </c>
      <c r="R47" s="359">
        <v>7.0000000000000007E-2</v>
      </c>
      <c r="S47" s="360"/>
      <c r="T47" s="360" t="s">
        <v>492</v>
      </c>
      <c r="U47" s="228">
        <v>0</v>
      </c>
      <c r="V47" s="228"/>
      <c r="W47" s="334"/>
    </row>
    <row r="48" spans="2:23" ht="21" x14ac:dyDescent="0.4">
      <c r="B48" s="271" t="s">
        <v>358</v>
      </c>
      <c r="C48" s="347" t="s">
        <v>480</v>
      </c>
      <c r="D48" t="s">
        <v>493</v>
      </c>
      <c r="E48" s="225">
        <v>0</v>
      </c>
      <c r="F48" s="348" t="s">
        <v>494</v>
      </c>
      <c r="G48" s="349" t="s">
        <v>259</v>
      </c>
      <c r="H48" s="354"/>
      <c r="I48" s="355"/>
      <c r="J48" s="356"/>
      <c r="K48" s="374" t="s">
        <v>405</v>
      </c>
      <c r="L48" s="534">
        <f>+L44+600</f>
        <v>18590</v>
      </c>
      <c r="M48" s="535">
        <v>600</v>
      </c>
      <c r="N48" s="536">
        <f>+L48-M48</f>
        <v>17990</v>
      </c>
      <c r="O48" s="375" t="s">
        <v>406</v>
      </c>
      <c r="P48" s="358">
        <v>7.0000000000000007E-2</v>
      </c>
      <c r="Q48" s="359">
        <v>7.0000000000000007E-2</v>
      </c>
      <c r="R48" s="359">
        <v>7.0000000000000007E-2</v>
      </c>
      <c r="S48" s="360"/>
      <c r="T48" s="360" t="s">
        <v>483</v>
      </c>
      <c r="U48" s="228">
        <v>0</v>
      </c>
      <c r="V48" s="228"/>
      <c r="W48" s="334"/>
    </row>
    <row r="49" spans="2:23" ht="21" x14ac:dyDescent="0.4">
      <c r="B49" s="271" t="s">
        <v>358</v>
      </c>
      <c r="C49" s="347" t="s">
        <v>480</v>
      </c>
      <c r="D49" t="s">
        <v>495</v>
      </c>
      <c r="E49" s="225">
        <v>0</v>
      </c>
      <c r="F49" s="348" t="s">
        <v>496</v>
      </c>
      <c r="G49" s="349" t="s">
        <v>259</v>
      </c>
      <c r="H49" s="354"/>
      <c r="I49" s="355"/>
      <c r="J49" s="356"/>
      <c r="K49" s="374" t="s">
        <v>405</v>
      </c>
      <c r="L49" s="534">
        <f>+L45+600</f>
        <v>19590</v>
      </c>
      <c r="M49" s="535">
        <v>600</v>
      </c>
      <c r="N49" s="536">
        <f t="shared" ref="N49:N75" si="6">L49-M49</f>
        <v>18990</v>
      </c>
      <c r="O49" s="375" t="s">
        <v>406</v>
      </c>
      <c r="P49" s="358">
        <v>7.0000000000000007E-2</v>
      </c>
      <c r="Q49" s="359">
        <v>7.0000000000000007E-2</v>
      </c>
      <c r="R49" s="359">
        <v>7.0000000000000007E-2</v>
      </c>
      <c r="S49" s="360"/>
      <c r="T49" s="360" t="s">
        <v>486</v>
      </c>
      <c r="U49" s="228">
        <v>0</v>
      </c>
      <c r="V49" s="228"/>
      <c r="W49" s="334"/>
    </row>
    <row r="50" spans="2:23" ht="21" x14ac:dyDescent="0.4">
      <c r="B50" s="271" t="s">
        <v>358</v>
      </c>
      <c r="C50" s="347" t="s">
        <v>480</v>
      </c>
      <c r="D50" t="s">
        <v>497</v>
      </c>
      <c r="E50" s="225">
        <v>0</v>
      </c>
      <c r="F50" s="348" t="s">
        <v>498</v>
      </c>
      <c r="G50" s="349" t="s">
        <v>259</v>
      </c>
      <c r="H50" s="354"/>
      <c r="I50" s="355"/>
      <c r="J50" s="356"/>
      <c r="K50" s="374" t="s">
        <v>405</v>
      </c>
      <c r="L50" s="534">
        <f t="shared" ref="L50:L51" si="7">+L46+600</f>
        <v>20090</v>
      </c>
      <c r="M50" s="535">
        <v>1100</v>
      </c>
      <c r="N50" s="536">
        <f t="shared" si="6"/>
        <v>18990</v>
      </c>
      <c r="O50" s="375" t="s">
        <v>406</v>
      </c>
      <c r="P50" s="358">
        <v>7.0000000000000007E-2</v>
      </c>
      <c r="Q50" s="359">
        <v>7.0000000000000007E-2</v>
      </c>
      <c r="R50" s="359">
        <v>7.0000000000000007E-2</v>
      </c>
      <c r="S50" s="360"/>
      <c r="T50" s="360" t="s">
        <v>489</v>
      </c>
      <c r="U50" s="228">
        <v>0</v>
      </c>
      <c r="V50" s="228"/>
      <c r="W50" s="334"/>
    </row>
    <row r="51" spans="2:23" ht="21" x14ac:dyDescent="0.4">
      <c r="B51" s="271" t="s">
        <v>358</v>
      </c>
      <c r="C51" s="347" t="s">
        <v>480</v>
      </c>
      <c r="D51" t="s">
        <v>499</v>
      </c>
      <c r="E51" s="225">
        <v>0</v>
      </c>
      <c r="F51" s="348" t="s">
        <v>500</v>
      </c>
      <c r="G51" s="349" t="s">
        <v>259</v>
      </c>
      <c r="H51" s="354"/>
      <c r="I51" s="355"/>
      <c r="J51" s="356"/>
      <c r="K51" s="374" t="s">
        <v>405</v>
      </c>
      <c r="L51" s="534">
        <f t="shared" si="7"/>
        <v>21090</v>
      </c>
      <c r="M51" s="535">
        <v>1100</v>
      </c>
      <c r="N51" s="536">
        <f t="shared" si="6"/>
        <v>19990</v>
      </c>
      <c r="O51" s="375" t="s">
        <v>406</v>
      </c>
      <c r="P51" s="358">
        <v>7.0000000000000007E-2</v>
      </c>
      <c r="Q51" s="359">
        <v>7.0000000000000007E-2</v>
      </c>
      <c r="R51" s="359">
        <v>7.0000000000000007E-2</v>
      </c>
      <c r="S51" s="360"/>
      <c r="T51" s="360" t="s">
        <v>492</v>
      </c>
      <c r="U51" s="228">
        <v>0</v>
      </c>
      <c r="V51" s="228"/>
      <c r="W51" s="334"/>
    </row>
    <row r="52" spans="2:23" ht="21" x14ac:dyDescent="0.4">
      <c r="B52" s="271" t="s">
        <v>358</v>
      </c>
      <c r="C52" s="347" t="s">
        <v>480</v>
      </c>
      <c r="D52" t="s">
        <v>501</v>
      </c>
      <c r="E52" s="225">
        <v>0</v>
      </c>
      <c r="F52" s="348" t="s">
        <v>502</v>
      </c>
      <c r="G52" s="349" t="s">
        <v>259</v>
      </c>
      <c r="H52" s="354"/>
      <c r="I52" s="355"/>
      <c r="J52" s="356"/>
      <c r="K52" s="374" t="s">
        <v>405</v>
      </c>
      <c r="L52" s="534">
        <f>+L48</f>
        <v>18590</v>
      </c>
      <c r="M52" s="535">
        <v>600</v>
      </c>
      <c r="N52" s="536">
        <f t="shared" si="6"/>
        <v>17990</v>
      </c>
      <c r="O52" s="375" t="s">
        <v>406</v>
      </c>
      <c r="P52" s="358">
        <v>7.0000000000000007E-2</v>
      </c>
      <c r="Q52" s="359">
        <v>7.0000000000000007E-2</v>
      </c>
      <c r="R52" s="359">
        <v>7.0000000000000007E-2</v>
      </c>
      <c r="S52" s="360"/>
      <c r="T52" s="360" t="s">
        <v>483</v>
      </c>
      <c r="U52" s="228">
        <v>0</v>
      </c>
      <c r="V52" s="228"/>
      <c r="W52" s="334"/>
    </row>
    <row r="53" spans="2:23" ht="21" x14ac:dyDescent="0.4">
      <c r="B53" s="271" t="s">
        <v>358</v>
      </c>
      <c r="C53" s="347" t="s">
        <v>480</v>
      </c>
      <c r="D53" t="s">
        <v>503</v>
      </c>
      <c r="E53" s="225">
        <v>0</v>
      </c>
      <c r="F53" s="348" t="s">
        <v>504</v>
      </c>
      <c r="G53" s="349" t="s">
        <v>259</v>
      </c>
      <c r="H53" s="354"/>
      <c r="I53" s="355"/>
      <c r="J53" s="356"/>
      <c r="K53" s="374" t="s">
        <v>405</v>
      </c>
      <c r="L53" s="534">
        <f t="shared" ref="L53:L54" si="8">+L49</f>
        <v>19590</v>
      </c>
      <c r="M53" s="535">
        <v>600</v>
      </c>
      <c r="N53" s="536">
        <f t="shared" si="6"/>
        <v>18990</v>
      </c>
      <c r="O53" s="375" t="s">
        <v>406</v>
      </c>
      <c r="P53" s="358">
        <v>7.0000000000000007E-2</v>
      </c>
      <c r="Q53" s="359">
        <v>7.0000000000000007E-2</v>
      </c>
      <c r="R53" s="359">
        <v>7.0000000000000007E-2</v>
      </c>
      <c r="S53" s="360"/>
      <c r="T53" s="360" t="s">
        <v>486</v>
      </c>
      <c r="U53" s="228">
        <v>0</v>
      </c>
      <c r="V53" s="228"/>
      <c r="W53" s="334"/>
    </row>
    <row r="54" spans="2:23" ht="21" x14ac:dyDescent="0.4">
      <c r="B54" s="271" t="s">
        <v>358</v>
      </c>
      <c r="C54" s="347" t="s">
        <v>480</v>
      </c>
      <c r="D54" t="s">
        <v>505</v>
      </c>
      <c r="E54" s="225">
        <v>0</v>
      </c>
      <c r="F54" s="348" t="s">
        <v>506</v>
      </c>
      <c r="G54" s="349" t="s">
        <v>259</v>
      </c>
      <c r="H54" s="354"/>
      <c r="I54" s="355"/>
      <c r="J54" s="356"/>
      <c r="K54" s="374" t="s">
        <v>405</v>
      </c>
      <c r="L54" s="534">
        <f t="shared" si="8"/>
        <v>20090</v>
      </c>
      <c r="M54" s="535">
        <v>1100</v>
      </c>
      <c r="N54" s="536">
        <f t="shared" si="6"/>
        <v>18990</v>
      </c>
      <c r="O54" s="375" t="s">
        <v>406</v>
      </c>
      <c r="P54" s="358">
        <v>7.0000000000000007E-2</v>
      </c>
      <c r="Q54" s="359">
        <v>7.0000000000000007E-2</v>
      </c>
      <c r="R54" s="359">
        <v>7.0000000000000007E-2</v>
      </c>
      <c r="S54" s="360"/>
      <c r="T54" s="360" t="s">
        <v>489</v>
      </c>
      <c r="U54" s="228">
        <v>0</v>
      </c>
      <c r="V54" s="228"/>
      <c r="W54" s="334"/>
    </row>
    <row r="55" spans="2:23" ht="21" x14ac:dyDescent="0.4">
      <c r="B55" s="271" t="s">
        <v>358</v>
      </c>
      <c r="C55" s="347" t="s">
        <v>480</v>
      </c>
      <c r="D55" t="s">
        <v>507</v>
      </c>
      <c r="E55" s="225">
        <v>0</v>
      </c>
      <c r="F55" s="348" t="s">
        <v>508</v>
      </c>
      <c r="G55" s="349" t="s">
        <v>259</v>
      </c>
      <c r="H55" s="354"/>
      <c r="I55" s="355"/>
      <c r="J55" s="356"/>
      <c r="K55" s="374" t="s">
        <v>405</v>
      </c>
      <c r="L55" s="534">
        <f>+L51</f>
        <v>21090</v>
      </c>
      <c r="M55" s="535">
        <v>1100</v>
      </c>
      <c r="N55" s="536">
        <f t="shared" si="6"/>
        <v>19990</v>
      </c>
      <c r="O55" s="375" t="s">
        <v>406</v>
      </c>
      <c r="P55" s="358">
        <v>7.0000000000000007E-2</v>
      </c>
      <c r="Q55" s="359">
        <v>7.0000000000000007E-2</v>
      </c>
      <c r="R55" s="359">
        <v>7.0000000000000007E-2</v>
      </c>
      <c r="S55" s="360"/>
      <c r="T55" s="360" t="s">
        <v>492</v>
      </c>
      <c r="U55" s="228">
        <v>0</v>
      </c>
      <c r="V55" s="228"/>
      <c r="W55" s="334"/>
    </row>
    <row r="56" spans="2:23" ht="21" x14ac:dyDescent="0.4">
      <c r="B56" s="271" t="s">
        <v>358</v>
      </c>
      <c r="C56" s="347" t="s">
        <v>480</v>
      </c>
      <c r="D56" t="s">
        <v>509</v>
      </c>
      <c r="E56" s="225">
        <v>0</v>
      </c>
      <c r="F56" s="348" t="s">
        <v>510</v>
      </c>
      <c r="G56" s="349" t="s">
        <v>477</v>
      </c>
      <c r="H56" s="354"/>
      <c r="I56" s="355"/>
      <c r="J56" s="356"/>
      <c r="K56" s="374" t="s">
        <v>405</v>
      </c>
      <c r="L56" s="534">
        <f t="shared" ref="L56:L59" si="9">+L52</f>
        <v>18590</v>
      </c>
      <c r="M56" s="535">
        <v>600</v>
      </c>
      <c r="N56" s="536">
        <f t="shared" si="6"/>
        <v>17990</v>
      </c>
      <c r="O56" s="375" t="s">
        <v>406</v>
      </c>
      <c r="P56" s="358">
        <v>7.0000000000000007E-2</v>
      </c>
      <c r="Q56" s="359">
        <v>7.0000000000000007E-2</v>
      </c>
      <c r="R56" s="359">
        <v>7.0000000000000007E-2</v>
      </c>
      <c r="S56" s="360"/>
      <c r="T56" s="360" t="s">
        <v>483</v>
      </c>
      <c r="U56" s="228">
        <v>0</v>
      </c>
      <c r="V56" s="228"/>
      <c r="W56" s="334"/>
    </row>
    <row r="57" spans="2:23" ht="21" x14ac:dyDescent="0.4">
      <c r="B57" s="271" t="s">
        <v>358</v>
      </c>
      <c r="C57" s="347" t="s">
        <v>480</v>
      </c>
      <c r="D57" t="s">
        <v>511</v>
      </c>
      <c r="E57" s="225">
        <v>0</v>
      </c>
      <c r="F57" s="348" t="s">
        <v>512</v>
      </c>
      <c r="G57" s="349" t="s">
        <v>477</v>
      </c>
      <c r="H57" s="354"/>
      <c r="I57" s="355"/>
      <c r="J57" s="356"/>
      <c r="K57" s="374" t="s">
        <v>405</v>
      </c>
      <c r="L57" s="534">
        <f t="shared" si="9"/>
        <v>19590</v>
      </c>
      <c r="M57" s="535">
        <v>600</v>
      </c>
      <c r="N57" s="536">
        <f t="shared" si="6"/>
        <v>18990</v>
      </c>
      <c r="O57" s="375" t="s">
        <v>406</v>
      </c>
      <c r="P57" s="358">
        <v>7.0000000000000007E-2</v>
      </c>
      <c r="Q57" s="359">
        <v>7.0000000000000007E-2</v>
      </c>
      <c r="R57" s="359">
        <v>7.0000000000000007E-2</v>
      </c>
      <c r="S57" s="360"/>
      <c r="T57" s="360" t="s">
        <v>486</v>
      </c>
      <c r="U57" s="228">
        <v>0</v>
      </c>
      <c r="V57" s="228"/>
      <c r="W57" s="334"/>
    </row>
    <row r="58" spans="2:23" ht="21" x14ac:dyDescent="0.4">
      <c r="B58" s="271" t="s">
        <v>358</v>
      </c>
      <c r="C58" s="347" t="s">
        <v>480</v>
      </c>
      <c r="D58" t="s">
        <v>513</v>
      </c>
      <c r="E58" s="225">
        <v>0</v>
      </c>
      <c r="F58" s="348" t="s">
        <v>514</v>
      </c>
      <c r="G58" s="349" t="s">
        <v>477</v>
      </c>
      <c r="H58" s="354"/>
      <c r="I58" s="355"/>
      <c r="J58" s="356"/>
      <c r="K58" s="374" t="s">
        <v>405</v>
      </c>
      <c r="L58" s="534">
        <f t="shared" si="9"/>
        <v>20090</v>
      </c>
      <c r="M58" s="535">
        <v>1100</v>
      </c>
      <c r="N58" s="536">
        <f t="shared" si="6"/>
        <v>18990</v>
      </c>
      <c r="O58" s="375" t="s">
        <v>406</v>
      </c>
      <c r="P58" s="358">
        <v>7.0000000000000007E-2</v>
      </c>
      <c r="Q58" s="359">
        <v>7.0000000000000007E-2</v>
      </c>
      <c r="R58" s="359">
        <v>7.0000000000000007E-2</v>
      </c>
      <c r="S58" s="360"/>
      <c r="T58" s="360" t="s">
        <v>489</v>
      </c>
      <c r="U58" s="228">
        <v>0</v>
      </c>
      <c r="V58" s="228"/>
      <c r="W58" s="334"/>
    </row>
    <row r="59" spans="2:23" ht="21" x14ac:dyDescent="0.4">
      <c r="B59" s="322" t="s">
        <v>358</v>
      </c>
      <c r="C59" s="361" t="s">
        <v>480</v>
      </c>
      <c r="D59" s="18" t="s">
        <v>515</v>
      </c>
      <c r="E59" s="288">
        <v>0</v>
      </c>
      <c r="F59" s="362" t="s">
        <v>516</v>
      </c>
      <c r="G59" s="363" t="s">
        <v>477</v>
      </c>
      <c r="H59" s="382"/>
      <c r="I59" s="383"/>
      <c r="J59" s="356"/>
      <c r="K59" s="374" t="s">
        <v>405</v>
      </c>
      <c r="L59" s="534">
        <f t="shared" si="9"/>
        <v>21090</v>
      </c>
      <c r="M59" s="535">
        <v>1100</v>
      </c>
      <c r="N59" s="536">
        <f t="shared" si="6"/>
        <v>19990</v>
      </c>
      <c r="O59" s="375" t="s">
        <v>406</v>
      </c>
      <c r="P59" s="358">
        <v>7.0000000000000007E-2</v>
      </c>
      <c r="Q59" s="359">
        <v>7.0000000000000007E-2</v>
      </c>
      <c r="R59" s="359">
        <v>7.0000000000000007E-2</v>
      </c>
      <c r="S59" s="360"/>
      <c r="T59" s="360" t="s">
        <v>492</v>
      </c>
      <c r="U59" s="228">
        <v>0</v>
      </c>
      <c r="V59" s="228"/>
      <c r="W59" s="334"/>
    </row>
    <row r="60" spans="2:23" ht="21" x14ac:dyDescent="0.4">
      <c r="B60" s="268" t="s">
        <v>358</v>
      </c>
      <c r="C60" s="335" t="s">
        <v>517</v>
      </c>
      <c r="D60" s="21" t="s">
        <v>518</v>
      </c>
      <c r="E60" s="249">
        <v>7.4999999999999997E-2</v>
      </c>
      <c r="F60" s="336" t="s">
        <v>519</v>
      </c>
      <c r="G60" s="337" t="s">
        <v>141</v>
      </c>
      <c r="H60" s="371"/>
      <c r="I60" s="339"/>
      <c r="J60" s="340"/>
      <c r="K60" s="341" t="s">
        <v>520</v>
      </c>
      <c r="L60" s="371">
        <v>20990</v>
      </c>
      <c r="M60" s="339"/>
      <c r="N60" s="415">
        <f t="shared" si="6"/>
        <v>20990</v>
      </c>
      <c r="O60" s="341" t="s">
        <v>520</v>
      </c>
      <c r="P60" s="343">
        <v>7.0000000000000007E-2</v>
      </c>
      <c r="Q60" s="344">
        <v>7.0000000000000007E-2</v>
      </c>
      <c r="R60" s="344">
        <v>7.0000000000000007E-2</v>
      </c>
      <c r="S60" s="345"/>
      <c r="T60" s="345"/>
      <c r="U60" s="346">
        <v>0</v>
      </c>
      <c r="V60" s="346"/>
      <c r="W60" s="334"/>
    </row>
    <row r="61" spans="2:23" ht="21" x14ac:dyDescent="0.4">
      <c r="B61" s="271" t="s">
        <v>358</v>
      </c>
      <c r="C61" s="347" t="s">
        <v>517</v>
      </c>
      <c r="D61" t="s">
        <v>521</v>
      </c>
      <c r="E61" s="225">
        <v>7.4999999999999997E-2</v>
      </c>
      <c r="F61" s="348" t="s">
        <v>522</v>
      </c>
      <c r="G61" s="349" t="s">
        <v>141</v>
      </c>
      <c r="H61" s="354"/>
      <c r="I61" s="355"/>
      <c r="J61" s="356"/>
      <c r="K61" s="353" t="s">
        <v>520</v>
      </c>
      <c r="L61" s="354">
        <v>21990</v>
      </c>
      <c r="M61" s="355"/>
      <c r="N61" s="416">
        <f t="shared" si="6"/>
        <v>21990</v>
      </c>
      <c r="O61" s="353" t="s">
        <v>520</v>
      </c>
      <c r="P61" s="358">
        <v>7.0000000000000007E-2</v>
      </c>
      <c r="Q61" s="359">
        <v>7.0000000000000007E-2</v>
      </c>
      <c r="R61" s="359">
        <v>7.0000000000000007E-2</v>
      </c>
      <c r="S61" s="360"/>
      <c r="T61" s="360"/>
      <c r="U61" s="228">
        <v>0</v>
      </c>
      <c r="V61" s="228"/>
      <c r="W61" s="334"/>
    </row>
    <row r="62" spans="2:23" ht="21" x14ac:dyDescent="0.4">
      <c r="B62" s="271" t="s">
        <v>358</v>
      </c>
      <c r="C62" s="347" t="s">
        <v>517</v>
      </c>
      <c r="D62" t="s">
        <v>523</v>
      </c>
      <c r="E62" s="225">
        <v>0</v>
      </c>
      <c r="F62" s="417" t="s">
        <v>524</v>
      </c>
      <c r="G62" s="418" t="s">
        <v>259</v>
      </c>
      <c r="H62" s="354"/>
      <c r="I62" s="355"/>
      <c r="J62" s="356"/>
      <c r="K62" s="353" t="s">
        <v>520</v>
      </c>
      <c r="L62" s="354">
        <f>+L60+600</f>
        <v>21590</v>
      </c>
      <c r="M62" s="355"/>
      <c r="N62" s="416">
        <f t="shared" si="6"/>
        <v>21590</v>
      </c>
      <c r="O62" s="353" t="s">
        <v>520</v>
      </c>
      <c r="P62" s="358">
        <v>7.0000000000000007E-2</v>
      </c>
      <c r="Q62" s="359">
        <v>7.0000000000000007E-2</v>
      </c>
      <c r="R62" s="359">
        <v>7.0000000000000007E-2</v>
      </c>
      <c r="S62" s="360"/>
      <c r="T62" s="360"/>
      <c r="U62" s="228">
        <v>0</v>
      </c>
      <c r="V62" s="228"/>
      <c r="W62" s="334"/>
    </row>
    <row r="63" spans="2:23" ht="21" x14ac:dyDescent="0.4">
      <c r="B63" s="322" t="s">
        <v>358</v>
      </c>
      <c r="C63" s="361" t="s">
        <v>517</v>
      </c>
      <c r="D63" s="18" t="s">
        <v>525</v>
      </c>
      <c r="E63" s="288">
        <v>0</v>
      </c>
      <c r="F63" s="419" t="s">
        <v>526</v>
      </c>
      <c r="G63" s="420" t="s">
        <v>259</v>
      </c>
      <c r="H63" s="382"/>
      <c r="I63" s="383"/>
      <c r="J63" s="364"/>
      <c r="K63" s="365" t="s">
        <v>520</v>
      </c>
      <c r="L63" s="382">
        <f>+L61+600</f>
        <v>22590</v>
      </c>
      <c r="M63" s="383"/>
      <c r="N63" s="421">
        <f t="shared" si="6"/>
        <v>22590</v>
      </c>
      <c r="O63" s="365" t="s">
        <v>520</v>
      </c>
      <c r="P63" s="367">
        <v>7.0000000000000007E-2</v>
      </c>
      <c r="Q63" s="368">
        <v>7.0000000000000007E-2</v>
      </c>
      <c r="R63" s="368">
        <v>7.0000000000000007E-2</v>
      </c>
      <c r="S63" s="369"/>
      <c r="T63" s="369"/>
      <c r="U63" s="370">
        <v>0</v>
      </c>
      <c r="V63" s="370"/>
      <c r="W63" s="334"/>
    </row>
    <row r="64" spans="2:23" ht="21" x14ac:dyDescent="0.4">
      <c r="B64" s="271" t="s">
        <v>358</v>
      </c>
      <c r="C64" s="347" t="s">
        <v>527</v>
      </c>
      <c r="D64" t="s">
        <v>528</v>
      </c>
      <c r="E64" s="225">
        <v>0.1</v>
      </c>
      <c r="F64" s="422" t="s">
        <v>529</v>
      </c>
      <c r="G64" s="349" t="s">
        <v>141</v>
      </c>
      <c r="H64" s="534">
        <v>18990</v>
      </c>
      <c r="I64" s="535">
        <v>1500</v>
      </c>
      <c r="J64" s="536">
        <f>H64-I64</f>
        <v>17490</v>
      </c>
      <c r="K64" s="374" t="s">
        <v>530</v>
      </c>
      <c r="L64" s="534">
        <v>18990</v>
      </c>
      <c r="M64" s="535">
        <v>1000</v>
      </c>
      <c r="N64" s="536">
        <f t="shared" si="6"/>
        <v>17990</v>
      </c>
      <c r="O64" s="374" t="s">
        <v>530</v>
      </c>
      <c r="P64" s="358">
        <v>7.0000000000000007E-2</v>
      </c>
      <c r="Q64" s="359">
        <v>7.0000000000000007E-2</v>
      </c>
      <c r="R64" s="359">
        <v>7.0000000000000007E-2</v>
      </c>
      <c r="S64" s="360"/>
      <c r="T64" s="360" t="s">
        <v>531</v>
      </c>
      <c r="U64" s="228">
        <v>0</v>
      </c>
      <c r="V64" s="228"/>
      <c r="W64" s="334"/>
    </row>
    <row r="65" spans="2:23" ht="21" x14ac:dyDescent="0.4">
      <c r="B65" s="271" t="s">
        <v>358</v>
      </c>
      <c r="C65" s="347" t="s">
        <v>527</v>
      </c>
      <c r="D65" t="s">
        <v>532</v>
      </c>
      <c r="E65" s="225">
        <v>0.1</v>
      </c>
      <c r="F65" s="422" t="s">
        <v>533</v>
      </c>
      <c r="G65" s="349" t="s">
        <v>141</v>
      </c>
      <c r="H65" s="354">
        <v>20990</v>
      </c>
      <c r="I65" s="355">
        <v>1500</v>
      </c>
      <c r="J65" s="356">
        <f t="shared" ref="J65:J89" si="10">H65-I65</f>
        <v>19490</v>
      </c>
      <c r="K65" s="374" t="s">
        <v>530</v>
      </c>
      <c r="L65" s="354">
        <v>20990</v>
      </c>
      <c r="M65" s="355">
        <v>1000</v>
      </c>
      <c r="N65" s="356">
        <f t="shared" si="6"/>
        <v>19990</v>
      </c>
      <c r="O65" s="374" t="s">
        <v>530</v>
      </c>
      <c r="P65" s="358">
        <v>7.0000000000000007E-2</v>
      </c>
      <c r="Q65" s="359">
        <v>7.0000000000000007E-2</v>
      </c>
      <c r="R65" s="359">
        <v>7.0000000000000007E-2</v>
      </c>
      <c r="S65" s="360"/>
      <c r="T65" s="360" t="s">
        <v>534</v>
      </c>
      <c r="U65" s="228">
        <v>0</v>
      </c>
      <c r="V65" s="228"/>
      <c r="W65" s="334"/>
    </row>
    <row r="66" spans="2:23" ht="21" x14ac:dyDescent="0.4">
      <c r="B66" s="271" t="s">
        <v>358</v>
      </c>
      <c r="C66" s="347" t="s">
        <v>527</v>
      </c>
      <c r="D66" t="s">
        <v>535</v>
      </c>
      <c r="E66" s="225">
        <v>0.1</v>
      </c>
      <c r="F66" s="422" t="s">
        <v>536</v>
      </c>
      <c r="G66" s="349" t="s">
        <v>141</v>
      </c>
      <c r="H66" s="354">
        <v>21990</v>
      </c>
      <c r="I66" s="355">
        <v>1000</v>
      </c>
      <c r="J66" s="356">
        <f t="shared" si="10"/>
        <v>20990</v>
      </c>
      <c r="K66" s="374" t="s">
        <v>530</v>
      </c>
      <c r="L66" s="354">
        <v>21990</v>
      </c>
      <c r="M66" s="355">
        <v>500</v>
      </c>
      <c r="N66" s="356">
        <f t="shared" si="6"/>
        <v>21490</v>
      </c>
      <c r="O66" s="374" t="s">
        <v>530</v>
      </c>
      <c r="P66" s="358">
        <v>7.0000000000000007E-2</v>
      </c>
      <c r="Q66" s="359">
        <v>7.0000000000000007E-2</v>
      </c>
      <c r="R66" s="359">
        <v>7.0000000000000007E-2</v>
      </c>
      <c r="S66" s="360"/>
      <c r="T66" s="360" t="s">
        <v>537</v>
      </c>
      <c r="U66" s="228">
        <v>0</v>
      </c>
      <c r="V66" s="228"/>
      <c r="W66" s="334"/>
    </row>
    <row r="67" spans="2:23" ht="21" x14ac:dyDescent="0.4">
      <c r="B67" s="271" t="s">
        <v>358</v>
      </c>
      <c r="C67" s="347" t="s">
        <v>527</v>
      </c>
      <c r="D67" t="s">
        <v>538</v>
      </c>
      <c r="E67" s="225">
        <v>0.05</v>
      </c>
      <c r="F67" s="422" t="s">
        <v>539</v>
      </c>
      <c r="G67" s="349" t="s">
        <v>141</v>
      </c>
      <c r="H67" s="354">
        <v>21990</v>
      </c>
      <c r="I67" s="355">
        <v>1000</v>
      </c>
      <c r="J67" s="356">
        <f t="shared" si="10"/>
        <v>20990</v>
      </c>
      <c r="K67" s="374" t="s">
        <v>530</v>
      </c>
      <c r="L67" s="354">
        <v>21990</v>
      </c>
      <c r="M67" s="355">
        <v>500</v>
      </c>
      <c r="N67" s="356">
        <f t="shared" si="6"/>
        <v>21490</v>
      </c>
      <c r="O67" s="374" t="s">
        <v>530</v>
      </c>
      <c r="P67" s="358">
        <v>7.0000000000000007E-2</v>
      </c>
      <c r="Q67" s="359">
        <v>7.0000000000000007E-2</v>
      </c>
      <c r="R67" s="359">
        <v>7.0000000000000007E-2</v>
      </c>
      <c r="S67" s="360"/>
      <c r="T67" s="360"/>
      <c r="U67" s="228">
        <v>0</v>
      </c>
      <c r="V67" s="228"/>
      <c r="W67" s="334"/>
    </row>
    <row r="68" spans="2:23" ht="21" x14ac:dyDescent="0.4">
      <c r="B68" s="271" t="s">
        <v>358</v>
      </c>
      <c r="C68" s="347" t="s">
        <v>527</v>
      </c>
      <c r="D68" t="s">
        <v>540</v>
      </c>
      <c r="E68" s="225">
        <v>0.05</v>
      </c>
      <c r="F68" s="422" t="s">
        <v>541</v>
      </c>
      <c r="G68" s="349" t="s">
        <v>141</v>
      </c>
      <c r="H68" s="354">
        <v>23990</v>
      </c>
      <c r="I68" s="355">
        <v>1000</v>
      </c>
      <c r="J68" s="356">
        <f t="shared" si="10"/>
        <v>22990</v>
      </c>
      <c r="K68" s="374" t="s">
        <v>530</v>
      </c>
      <c r="L68" s="354">
        <v>23990</v>
      </c>
      <c r="M68" s="355">
        <v>500</v>
      </c>
      <c r="N68" s="356">
        <f t="shared" si="6"/>
        <v>23490</v>
      </c>
      <c r="O68" s="374" t="s">
        <v>530</v>
      </c>
      <c r="P68" s="358">
        <v>7.0000000000000007E-2</v>
      </c>
      <c r="Q68" s="359">
        <v>7.0000000000000007E-2</v>
      </c>
      <c r="R68" s="359">
        <v>7.0000000000000007E-2</v>
      </c>
      <c r="S68" s="360"/>
      <c r="T68" s="360"/>
      <c r="U68" s="228">
        <v>0</v>
      </c>
      <c r="V68" s="228"/>
      <c r="W68" s="334"/>
    </row>
    <row r="69" spans="2:23" ht="21" x14ac:dyDescent="0.4">
      <c r="B69" s="271" t="s">
        <v>358</v>
      </c>
      <c r="C69" s="347" t="s">
        <v>527</v>
      </c>
      <c r="D69" t="s">
        <v>542</v>
      </c>
      <c r="E69" s="225">
        <v>0.05</v>
      </c>
      <c r="F69" s="422" t="s">
        <v>543</v>
      </c>
      <c r="G69" s="349" t="s">
        <v>141</v>
      </c>
      <c r="H69" s="354">
        <v>23490</v>
      </c>
      <c r="I69" s="355">
        <v>1000</v>
      </c>
      <c r="J69" s="356">
        <f t="shared" si="10"/>
        <v>22490</v>
      </c>
      <c r="K69" s="374" t="s">
        <v>530</v>
      </c>
      <c r="L69" s="354">
        <v>23990</v>
      </c>
      <c r="M69" s="355">
        <v>500</v>
      </c>
      <c r="N69" s="356">
        <f t="shared" si="6"/>
        <v>23490</v>
      </c>
      <c r="O69" s="374" t="s">
        <v>530</v>
      </c>
      <c r="P69" s="358">
        <v>7.0000000000000007E-2</v>
      </c>
      <c r="Q69" s="359">
        <v>7.0000000000000007E-2</v>
      </c>
      <c r="R69" s="359">
        <v>7.0000000000000007E-2</v>
      </c>
      <c r="S69" s="360"/>
      <c r="T69" s="360" t="s">
        <v>544</v>
      </c>
      <c r="U69" s="228">
        <v>0</v>
      </c>
      <c r="V69" s="228"/>
      <c r="W69" s="334"/>
    </row>
    <row r="70" spans="2:23" ht="21" x14ac:dyDescent="0.4">
      <c r="B70" s="271" t="s">
        <v>358</v>
      </c>
      <c r="C70" s="347" t="s">
        <v>527</v>
      </c>
      <c r="D70" t="s">
        <v>545</v>
      </c>
      <c r="E70" s="225">
        <v>0.05</v>
      </c>
      <c r="F70" s="422" t="s">
        <v>546</v>
      </c>
      <c r="G70" s="349" t="s">
        <v>141</v>
      </c>
      <c r="H70" s="354">
        <v>25490</v>
      </c>
      <c r="I70" s="355">
        <v>1000</v>
      </c>
      <c r="J70" s="356">
        <f t="shared" si="10"/>
        <v>24490</v>
      </c>
      <c r="K70" s="374" t="s">
        <v>530</v>
      </c>
      <c r="L70" s="354">
        <v>25990</v>
      </c>
      <c r="M70" s="355">
        <v>500</v>
      </c>
      <c r="N70" s="356">
        <f t="shared" si="6"/>
        <v>25490</v>
      </c>
      <c r="O70" s="374" t="s">
        <v>530</v>
      </c>
      <c r="P70" s="358">
        <v>7.0000000000000007E-2</v>
      </c>
      <c r="Q70" s="359">
        <v>7.0000000000000007E-2</v>
      </c>
      <c r="R70" s="359">
        <v>7.0000000000000007E-2</v>
      </c>
      <c r="S70" s="360"/>
      <c r="T70" s="360" t="s">
        <v>547</v>
      </c>
      <c r="U70" s="228">
        <v>0</v>
      </c>
      <c r="V70" s="228"/>
      <c r="W70" s="334"/>
    </row>
    <row r="71" spans="2:23" ht="21" x14ac:dyDescent="0.4">
      <c r="B71" s="271" t="s">
        <v>358</v>
      </c>
      <c r="C71" s="347" t="s">
        <v>527</v>
      </c>
      <c r="D71" t="s">
        <v>548</v>
      </c>
      <c r="E71" s="225">
        <v>0</v>
      </c>
      <c r="F71" s="422" t="s">
        <v>549</v>
      </c>
      <c r="G71" s="349" t="s">
        <v>259</v>
      </c>
      <c r="H71" s="534">
        <f>H64</f>
        <v>18990</v>
      </c>
      <c r="I71" s="535">
        <v>1500</v>
      </c>
      <c r="J71" s="536">
        <f t="shared" si="10"/>
        <v>17490</v>
      </c>
      <c r="K71" s="374" t="s">
        <v>530</v>
      </c>
      <c r="L71" s="534">
        <f>L64+600</f>
        <v>19590</v>
      </c>
      <c r="M71" s="535">
        <v>2100</v>
      </c>
      <c r="N71" s="536">
        <f t="shared" si="6"/>
        <v>17490</v>
      </c>
      <c r="O71" s="374" t="s">
        <v>530</v>
      </c>
      <c r="P71" s="358">
        <v>7.0000000000000007E-2</v>
      </c>
      <c r="Q71" s="359">
        <v>7.0000000000000007E-2</v>
      </c>
      <c r="R71" s="359">
        <v>7.0000000000000007E-2</v>
      </c>
      <c r="S71" s="360"/>
      <c r="T71" s="360" t="s">
        <v>531</v>
      </c>
      <c r="U71" s="228">
        <v>0</v>
      </c>
      <c r="V71" s="228"/>
      <c r="W71" s="334"/>
    </row>
    <row r="72" spans="2:23" ht="21" x14ac:dyDescent="0.4">
      <c r="B72" s="271" t="s">
        <v>358</v>
      </c>
      <c r="C72" s="347" t="s">
        <v>527</v>
      </c>
      <c r="D72" t="s">
        <v>550</v>
      </c>
      <c r="E72" s="225">
        <v>0</v>
      </c>
      <c r="F72" s="422" t="s">
        <v>551</v>
      </c>
      <c r="G72" s="349" t="s">
        <v>259</v>
      </c>
      <c r="H72" s="354">
        <f>H65</f>
        <v>20990</v>
      </c>
      <c r="I72" s="355">
        <v>500</v>
      </c>
      <c r="J72" s="356">
        <f t="shared" si="10"/>
        <v>20490</v>
      </c>
      <c r="K72" s="374" t="s">
        <v>530</v>
      </c>
      <c r="L72" s="354">
        <f>L65+600</f>
        <v>21590</v>
      </c>
      <c r="M72" s="355">
        <v>500</v>
      </c>
      <c r="N72" s="356">
        <f t="shared" si="6"/>
        <v>21090</v>
      </c>
      <c r="O72" s="374" t="s">
        <v>530</v>
      </c>
      <c r="P72" s="358">
        <v>7.0000000000000007E-2</v>
      </c>
      <c r="Q72" s="359">
        <v>7.0000000000000007E-2</v>
      </c>
      <c r="R72" s="359">
        <v>7.0000000000000007E-2</v>
      </c>
      <c r="S72" s="360"/>
      <c r="T72" s="360" t="s">
        <v>534</v>
      </c>
      <c r="U72" s="228">
        <v>0</v>
      </c>
      <c r="V72" s="228"/>
      <c r="W72" s="334"/>
    </row>
    <row r="73" spans="2:23" ht="21" x14ac:dyDescent="0.4">
      <c r="B73" s="271" t="s">
        <v>358</v>
      </c>
      <c r="C73" s="347" t="s">
        <v>527</v>
      </c>
      <c r="D73" t="s">
        <v>552</v>
      </c>
      <c r="E73" s="225">
        <v>0</v>
      </c>
      <c r="F73" s="422" t="s">
        <v>553</v>
      </c>
      <c r="G73" s="349" t="s">
        <v>259</v>
      </c>
      <c r="H73" s="354">
        <f>H66</f>
        <v>21990</v>
      </c>
      <c r="I73" s="355">
        <v>500</v>
      </c>
      <c r="J73" s="356">
        <f t="shared" si="10"/>
        <v>21490</v>
      </c>
      <c r="K73" s="374" t="s">
        <v>530</v>
      </c>
      <c r="L73" s="354">
        <f>L66+600</f>
        <v>22590</v>
      </c>
      <c r="M73" s="355">
        <v>500</v>
      </c>
      <c r="N73" s="356">
        <f t="shared" si="6"/>
        <v>22090</v>
      </c>
      <c r="O73" s="374" t="s">
        <v>530</v>
      </c>
      <c r="P73" s="358">
        <v>7.0000000000000007E-2</v>
      </c>
      <c r="Q73" s="359">
        <v>7.0000000000000007E-2</v>
      </c>
      <c r="R73" s="359">
        <v>7.0000000000000007E-2</v>
      </c>
      <c r="S73" s="360"/>
      <c r="T73" s="360" t="s">
        <v>537</v>
      </c>
      <c r="U73" s="228">
        <v>0</v>
      </c>
      <c r="V73" s="228"/>
      <c r="W73" s="334"/>
    </row>
    <row r="74" spans="2:23" ht="21" x14ac:dyDescent="0.4">
      <c r="B74" s="268" t="s">
        <v>358</v>
      </c>
      <c r="C74" s="335" t="s">
        <v>554</v>
      </c>
      <c r="D74" s="21" t="s">
        <v>555</v>
      </c>
      <c r="E74" s="249">
        <v>0.1</v>
      </c>
      <c r="F74" s="336" t="s">
        <v>556</v>
      </c>
      <c r="G74" s="337" t="s">
        <v>141</v>
      </c>
      <c r="H74" s="371"/>
      <c r="I74" s="339"/>
      <c r="J74" s="340"/>
      <c r="K74" s="372" t="s">
        <v>530</v>
      </c>
      <c r="L74" s="371">
        <v>18990</v>
      </c>
      <c r="M74" s="339">
        <v>500</v>
      </c>
      <c r="N74" s="340">
        <f t="shared" si="6"/>
        <v>18490</v>
      </c>
      <c r="O74" s="372" t="s">
        <v>530</v>
      </c>
      <c r="P74" s="343">
        <v>7.0000000000000007E-2</v>
      </c>
      <c r="Q74" s="344">
        <v>7.0000000000000007E-2</v>
      </c>
      <c r="R74" s="344">
        <v>7.0000000000000007E-2</v>
      </c>
      <c r="S74" s="345"/>
      <c r="T74" s="345" t="s">
        <v>557</v>
      </c>
      <c r="U74" s="346" t="s">
        <v>177</v>
      </c>
      <c r="V74" s="346"/>
      <c r="W74" s="334"/>
    </row>
    <row r="75" spans="2:23" ht="21" x14ac:dyDescent="0.4">
      <c r="B75" s="271" t="s">
        <v>358</v>
      </c>
      <c r="C75" s="347" t="s">
        <v>554</v>
      </c>
      <c r="D75" t="s">
        <v>558</v>
      </c>
      <c r="E75" s="225">
        <v>0.1</v>
      </c>
      <c r="F75" s="348" t="s">
        <v>559</v>
      </c>
      <c r="G75" s="349" t="s">
        <v>141</v>
      </c>
      <c r="H75" s="354"/>
      <c r="I75" s="355"/>
      <c r="J75" s="356"/>
      <c r="K75" s="374" t="s">
        <v>530</v>
      </c>
      <c r="L75" s="354">
        <v>20290</v>
      </c>
      <c r="M75" s="355">
        <v>800</v>
      </c>
      <c r="N75" s="356">
        <f t="shared" si="6"/>
        <v>19490</v>
      </c>
      <c r="O75" s="374" t="s">
        <v>530</v>
      </c>
      <c r="P75" s="358">
        <v>7.0000000000000007E-2</v>
      </c>
      <c r="Q75" s="359">
        <v>7.0000000000000007E-2</v>
      </c>
      <c r="R75" s="359">
        <v>7.0000000000000007E-2</v>
      </c>
      <c r="S75" s="360"/>
      <c r="T75" s="360" t="s">
        <v>560</v>
      </c>
      <c r="U75" s="228" t="s">
        <v>177</v>
      </c>
      <c r="V75" s="228"/>
      <c r="W75" s="334"/>
    </row>
    <row r="76" spans="2:23" ht="21" x14ac:dyDescent="0.4">
      <c r="B76" s="271" t="s">
        <v>358</v>
      </c>
      <c r="C76" s="347" t="s">
        <v>554</v>
      </c>
      <c r="D76" t="s">
        <v>561</v>
      </c>
      <c r="E76" s="225">
        <v>0.05</v>
      </c>
      <c r="F76" s="348" t="s">
        <v>562</v>
      </c>
      <c r="G76" s="349" t="s">
        <v>141</v>
      </c>
      <c r="H76" s="354">
        <v>23990</v>
      </c>
      <c r="I76" s="355">
        <v>500</v>
      </c>
      <c r="J76" s="356">
        <f t="shared" si="10"/>
        <v>23490</v>
      </c>
      <c r="K76" s="374" t="s">
        <v>530</v>
      </c>
      <c r="L76" s="354"/>
      <c r="M76" s="355"/>
      <c r="N76" s="356"/>
      <c r="O76" s="374" t="s">
        <v>530</v>
      </c>
      <c r="P76" s="358">
        <v>7.0000000000000007E-2</v>
      </c>
      <c r="Q76" s="359">
        <v>7.0000000000000007E-2</v>
      </c>
      <c r="R76" s="359">
        <v>7.0000000000000007E-2</v>
      </c>
      <c r="S76" s="360"/>
      <c r="T76" s="360" t="s">
        <v>563</v>
      </c>
      <c r="U76" s="228" t="s">
        <v>177</v>
      </c>
      <c r="V76" s="228"/>
      <c r="W76" s="334"/>
    </row>
    <row r="77" spans="2:23" ht="21" x14ac:dyDescent="0.4">
      <c r="B77" s="271" t="s">
        <v>358</v>
      </c>
      <c r="C77" s="347" t="s">
        <v>554</v>
      </c>
      <c r="D77" t="s">
        <v>564</v>
      </c>
      <c r="E77" s="225">
        <v>0.05</v>
      </c>
      <c r="F77" s="348" t="s">
        <v>565</v>
      </c>
      <c r="G77" s="349" t="s">
        <v>141</v>
      </c>
      <c r="H77" s="354">
        <v>24990</v>
      </c>
      <c r="I77" s="355">
        <v>500</v>
      </c>
      <c r="J77" s="356">
        <f t="shared" si="10"/>
        <v>24490</v>
      </c>
      <c r="K77" s="374" t="s">
        <v>530</v>
      </c>
      <c r="L77" s="354"/>
      <c r="M77" s="355"/>
      <c r="N77" s="356"/>
      <c r="O77" s="374" t="s">
        <v>530</v>
      </c>
      <c r="P77" s="358">
        <v>7.0000000000000007E-2</v>
      </c>
      <c r="Q77" s="359">
        <v>7.0000000000000007E-2</v>
      </c>
      <c r="R77" s="359">
        <v>7.0000000000000007E-2</v>
      </c>
      <c r="S77" s="360"/>
      <c r="T77" s="360"/>
      <c r="U77" s="228" t="s">
        <v>177</v>
      </c>
      <c r="V77" s="228"/>
      <c r="W77" s="334"/>
    </row>
    <row r="78" spans="2:23" ht="21" x14ac:dyDescent="0.4">
      <c r="B78" s="271" t="s">
        <v>358</v>
      </c>
      <c r="C78" s="347" t="s">
        <v>554</v>
      </c>
      <c r="D78" t="s">
        <v>566</v>
      </c>
      <c r="E78" s="225">
        <v>0</v>
      </c>
      <c r="F78" s="348" t="s">
        <v>567</v>
      </c>
      <c r="G78" s="349" t="s">
        <v>259</v>
      </c>
      <c r="H78" s="354"/>
      <c r="I78" s="355"/>
      <c r="J78" s="356"/>
      <c r="K78" s="374" t="s">
        <v>530</v>
      </c>
      <c r="L78" s="354">
        <f>18990+600</f>
        <v>19590</v>
      </c>
      <c r="M78" s="355">
        <f>M74</f>
        <v>500</v>
      </c>
      <c r="N78" s="356">
        <f t="shared" ref="N78:N81" si="11">L78-M78</f>
        <v>19090</v>
      </c>
      <c r="O78" s="374" t="s">
        <v>530</v>
      </c>
      <c r="P78" s="358">
        <v>7.0000000000000007E-2</v>
      </c>
      <c r="Q78" s="359">
        <v>7.0000000000000007E-2</v>
      </c>
      <c r="R78" s="359">
        <v>7.0000000000000007E-2</v>
      </c>
      <c r="S78" s="360"/>
      <c r="T78" s="360" t="s">
        <v>557</v>
      </c>
      <c r="U78" s="228">
        <v>0</v>
      </c>
      <c r="V78" s="228"/>
      <c r="W78" s="334"/>
    </row>
    <row r="79" spans="2:23" ht="21" x14ac:dyDescent="0.4">
      <c r="B79" s="322" t="s">
        <v>358</v>
      </c>
      <c r="C79" s="361" t="s">
        <v>554</v>
      </c>
      <c r="D79" s="18" t="s">
        <v>568</v>
      </c>
      <c r="E79" s="288">
        <v>0</v>
      </c>
      <c r="F79" s="362" t="s">
        <v>569</v>
      </c>
      <c r="G79" s="363" t="s">
        <v>259</v>
      </c>
      <c r="H79" s="382"/>
      <c r="I79" s="383"/>
      <c r="J79" s="356"/>
      <c r="K79" s="374" t="s">
        <v>530</v>
      </c>
      <c r="L79" s="382">
        <f>20290+600</f>
        <v>20890</v>
      </c>
      <c r="M79" s="383">
        <f>M75</f>
        <v>800</v>
      </c>
      <c r="N79" s="356">
        <f t="shared" si="11"/>
        <v>20090</v>
      </c>
      <c r="O79" s="374" t="s">
        <v>530</v>
      </c>
      <c r="P79" s="358">
        <v>7.0000000000000007E-2</v>
      </c>
      <c r="Q79" s="359">
        <v>7.0000000000000007E-2</v>
      </c>
      <c r="R79" s="359">
        <v>7.0000000000000007E-2</v>
      </c>
      <c r="S79" s="360"/>
      <c r="T79" s="360" t="s">
        <v>560</v>
      </c>
      <c r="U79" s="228">
        <v>0</v>
      </c>
      <c r="V79" s="228"/>
      <c r="W79" s="334"/>
    </row>
    <row r="80" spans="2:23" ht="28.5" customHeight="1" x14ac:dyDescent="0.4">
      <c r="B80" s="268" t="s">
        <v>358</v>
      </c>
      <c r="C80" s="335" t="s">
        <v>570</v>
      </c>
      <c r="D80" s="21" t="s">
        <v>571</v>
      </c>
      <c r="E80" s="249">
        <v>7.4999999999999997E-2</v>
      </c>
      <c r="F80" s="336" t="s">
        <v>572</v>
      </c>
      <c r="G80" s="337" t="s">
        <v>141</v>
      </c>
      <c r="H80" s="371">
        <v>22990</v>
      </c>
      <c r="I80" s="339">
        <v>1000</v>
      </c>
      <c r="J80" s="340">
        <f t="shared" si="10"/>
        <v>21990</v>
      </c>
      <c r="K80" s="564" t="s">
        <v>573</v>
      </c>
      <c r="L80" s="371">
        <v>22990</v>
      </c>
      <c r="M80" s="339"/>
      <c r="N80" s="340">
        <f t="shared" si="11"/>
        <v>22990</v>
      </c>
      <c r="O80" s="564" t="s">
        <v>573</v>
      </c>
      <c r="P80" s="343">
        <v>7.0000000000000007E-2</v>
      </c>
      <c r="Q80" s="344">
        <v>7.0000000000000007E-2</v>
      </c>
      <c r="R80" s="344">
        <v>7.0000000000000007E-2</v>
      </c>
      <c r="S80" s="345"/>
      <c r="T80" s="345" t="s">
        <v>574</v>
      </c>
      <c r="U80" s="346">
        <v>0</v>
      </c>
      <c r="V80" s="346"/>
      <c r="W80" s="334"/>
    </row>
    <row r="81" spans="2:23" ht="28.5" customHeight="1" x14ac:dyDescent="0.4">
      <c r="B81" s="271" t="s">
        <v>358</v>
      </c>
      <c r="C81" s="347" t="s">
        <v>570</v>
      </c>
      <c r="D81" t="s">
        <v>575</v>
      </c>
      <c r="E81" s="225">
        <v>7.4999999999999997E-2</v>
      </c>
      <c r="F81" s="348" t="s">
        <v>576</v>
      </c>
      <c r="G81" s="349" t="s">
        <v>141</v>
      </c>
      <c r="H81" s="354">
        <f>H80+500</f>
        <v>23490</v>
      </c>
      <c r="I81" s="355">
        <v>1000</v>
      </c>
      <c r="J81" s="356">
        <f t="shared" si="10"/>
        <v>22490</v>
      </c>
      <c r="K81" s="565"/>
      <c r="L81" s="354">
        <f>L80+500</f>
        <v>23490</v>
      </c>
      <c r="M81" s="355"/>
      <c r="N81" s="356">
        <f t="shared" si="11"/>
        <v>23490</v>
      </c>
      <c r="O81" s="565"/>
      <c r="P81" s="358">
        <v>7.0000000000000007E-2</v>
      </c>
      <c r="Q81" s="359">
        <v>7.0000000000000007E-2</v>
      </c>
      <c r="R81" s="359">
        <v>7.0000000000000007E-2</v>
      </c>
      <c r="S81" s="360"/>
      <c r="T81" s="360" t="s">
        <v>574</v>
      </c>
      <c r="U81" s="228">
        <v>0</v>
      </c>
      <c r="V81" s="228"/>
      <c r="W81" s="334"/>
    </row>
    <row r="82" spans="2:23" ht="30" customHeight="1" x14ac:dyDescent="0.4">
      <c r="B82" s="271" t="s">
        <v>358</v>
      </c>
      <c r="C82" s="347" t="s">
        <v>570</v>
      </c>
      <c r="D82" t="s">
        <v>577</v>
      </c>
      <c r="E82" s="225">
        <v>7.4999999999999997E-2</v>
      </c>
      <c r="F82" s="348" t="s">
        <v>578</v>
      </c>
      <c r="G82" s="349" t="s">
        <v>141</v>
      </c>
      <c r="H82" s="354">
        <v>23990</v>
      </c>
      <c r="I82" s="355">
        <v>1000</v>
      </c>
      <c r="J82" s="356">
        <f>H82-I82</f>
        <v>22990</v>
      </c>
      <c r="K82" s="565"/>
      <c r="L82" s="354">
        <v>23990</v>
      </c>
      <c r="M82" s="355"/>
      <c r="N82" s="356">
        <f>L82-M82</f>
        <v>23990</v>
      </c>
      <c r="O82" s="565"/>
      <c r="P82" s="358">
        <v>7.0000000000000007E-2</v>
      </c>
      <c r="Q82" s="359">
        <v>7.0000000000000007E-2</v>
      </c>
      <c r="R82" s="359">
        <v>7.0000000000000007E-2</v>
      </c>
      <c r="S82" s="360"/>
      <c r="T82" s="360" t="s">
        <v>579</v>
      </c>
      <c r="U82" s="228">
        <v>0</v>
      </c>
      <c r="V82" s="228"/>
      <c r="W82" s="334"/>
    </row>
    <row r="83" spans="2:23" ht="30" customHeight="1" x14ac:dyDescent="0.4">
      <c r="B83" s="322" t="s">
        <v>358</v>
      </c>
      <c r="C83" s="361" t="s">
        <v>570</v>
      </c>
      <c r="D83" s="18" t="s">
        <v>580</v>
      </c>
      <c r="E83" s="288">
        <v>7.4999999999999997E-2</v>
      </c>
      <c r="F83" s="362" t="s">
        <v>581</v>
      </c>
      <c r="G83" s="363" t="s">
        <v>141</v>
      </c>
      <c r="H83" s="382">
        <f>H82+500</f>
        <v>24490</v>
      </c>
      <c r="I83" s="383">
        <v>1000</v>
      </c>
      <c r="J83" s="364">
        <f t="shared" si="10"/>
        <v>23490</v>
      </c>
      <c r="K83" s="566"/>
      <c r="L83" s="382">
        <f>L82+500</f>
        <v>24490</v>
      </c>
      <c r="M83" s="383"/>
      <c r="N83" s="364">
        <f t="shared" ref="N83:N89" si="12">L83-M83</f>
        <v>24490</v>
      </c>
      <c r="O83" s="566"/>
      <c r="P83" s="367">
        <v>7.0000000000000007E-2</v>
      </c>
      <c r="Q83" s="368">
        <v>7.0000000000000007E-2</v>
      </c>
      <c r="R83" s="368">
        <v>7.0000000000000007E-2</v>
      </c>
      <c r="S83" s="369"/>
      <c r="T83" s="369" t="s">
        <v>579</v>
      </c>
      <c r="U83" s="370">
        <v>0</v>
      </c>
      <c r="V83" s="370"/>
      <c r="W83" s="334"/>
    </row>
    <row r="84" spans="2:23" ht="21" x14ac:dyDescent="0.4">
      <c r="B84" s="268" t="s">
        <v>358</v>
      </c>
      <c r="C84" s="335" t="s">
        <v>582</v>
      </c>
      <c r="D84" s="21" t="s">
        <v>583</v>
      </c>
      <c r="E84" s="249">
        <v>0.05</v>
      </c>
      <c r="F84" s="336" t="s">
        <v>584</v>
      </c>
      <c r="G84" s="337" t="s">
        <v>141</v>
      </c>
      <c r="H84" s="338"/>
      <c r="I84" s="387"/>
      <c r="J84" s="388"/>
      <c r="K84" s="372" t="s">
        <v>585</v>
      </c>
      <c r="L84" s="371">
        <v>13990</v>
      </c>
      <c r="M84" s="387">
        <v>1400</v>
      </c>
      <c r="N84" s="388">
        <f t="shared" si="12"/>
        <v>12590</v>
      </c>
      <c r="O84" s="373" t="s">
        <v>586</v>
      </c>
      <c r="P84" s="343">
        <v>7.0000000000000007E-2</v>
      </c>
      <c r="Q84" s="344">
        <v>7.0000000000000007E-2</v>
      </c>
      <c r="R84" s="344">
        <v>7.0000000000000007E-2</v>
      </c>
      <c r="S84" s="345"/>
      <c r="T84" s="345"/>
      <c r="U84" s="346">
        <v>0</v>
      </c>
      <c r="V84" s="346"/>
      <c r="W84" s="334"/>
    </row>
    <row r="85" spans="2:23" ht="21" x14ac:dyDescent="0.4">
      <c r="B85" s="271" t="s">
        <v>358</v>
      </c>
      <c r="C85" s="347" t="s">
        <v>582</v>
      </c>
      <c r="D85" t="s">
        <v>587</v>
      </c>
      <c r="E85" s="225">
        <v>0.05</v>
      </c>
      <c r="F85" s="348" t="s">
        <v>588</v>
      </c>
      <c r="G85" s="349" t="s">
        <v>141</v>
      </c>
      <c r="H85" s="354">
        <v>14490</v>
      </c>
      <c r="I85" s="396">
        <v>1500</v>
      </c>
      <c r="J85" s="397">
        <f t="shared" si="10"/>
        <v>12990</v>
      </c>
      <c r="K85" s="374" t="s">
        <v>589</v>
      </c>
      <c r="L85" s="354">
        <v>15490</v>
      </c>
      <c r="M85" s="396">
        <v>1900</v>
      </c>
      <c r="N85" s="397">
        <f t="shared" si="12"/>
        <v>13590</v>
      </c>
      <c r="O85" s="374" t="s">
        <v>589</v>
      </c>
      <c r="P85" s="358">
        <v>7.0000000000000007E-2</v>
      </c>
      <c r="Q85" s="359">
        <v>7.0000000000000007E-2</v>
      </c>
      <c r="R85" s="359">
        <v>7.0000000000000007E-2</v>
      </c>
      <c r="S85" s="360"/>
      <c r="T85" s="360"/>
      <c r="U85" s="228">
        <v>0</v>
      </c>
      <c r="V85" s="228"/>
      <c r="W85" s="334"/>
    </row>
    <row r="86" spans="2:23" ht="21" x14ac:dyDescent="0.4">
      <c r="B86" s="271" t="s">
        <v>358</v>
      </c>
      <c r="C86" s="347" t="s">
        <v>582</v>
      </c>
      <c r="D86" t="s">
        <v>590</v>
      </c>
      <c r="E86" s="225">
        <v>0.05</v>
      </c>
      <c r="F86" s="348" t="s">
        <v>591</v>
      </c>
      <c r="G86" s="349" t="s">
        <v>141</v>
      </c>
      <c r="H86" s="354">
        <v>15490</v>
      </c>
      <c r="I86" s="396">
        <v>1000</v>
      </c>
      <c r="J86" s="397">
        <f t="shared" si="10"/>
        <v>14490</v>
      </c>
      <c r="K86" s="374" t="s">
        <v>589</v>
      </c>
      <c r="L86" s="354">
        <v>16490</v>
      </c>
      <c r="M86" s="396">
        <v>1500</v>
      </c>
      <c r="N86" s="397">
        <f t="shared" si="12"/>
        <v>14990</v>
      </c>
      <c r="O86" s="374" t="s">
        <v>589</v>
      </c>
      <c r="P86" s="358">
        <v>7.0000000000000007E-2</v>
      </c>
      <c r="Q86" s="359">
        <v>7.0000000000000007E-2</v>
      </c>
      <c r="R86" s="359">
        <v>7.0000000000000007E-2</v>
      </c>
      <c r="S86" s="360"/>
      <c r="T86" s="360"/>
      <c r="U86" s="228">
        <v>0</v>
      </c>
      <c r="V86" s="228"/>
      <c r="W86" s="334"/>
    </row>
    <row r="87" spans="2:23" ht="21" x14ac:dyDescent="0.4">
      <c r="B87" s="271" t="s">
        <v>358</v>
      </c>
      <c r="C87" s="347" t="s">
        <v>582</v>
      </c>
      <c r="D87" t="s">
        <v>592</v>
      </c>
      <c r="E87" s="225">
        <v>0</v>
      </c>
      <c r="F87" s="348" t="s">
        <v>593</v>
      </c>
      <c r="G87" s="349" t="s">
        <v>259</v>
      </c>
      <c r="H87" s="354"/>
      <c r="I87" s="396"/>
      <c r="J87" s="397"/>
      <c r="K87" s="374" t="s">
        <v>585</v>
      </c>
      <c r="L87" s="534">
        <f>L84+600</f>
        <v>14590</v>
      </c>
      <c r="M87" s="539">
        <v>2500</v>
      </c>
      <c r="N87" s="540">
        <f t="shared" si="12"/>
        <v>12090</v>
      </c>
      <c r="O87" s="375" t="s">
        <v>586</v>
      </c>
      <c r="P87" s="358">
        <v>7.0000000000000007E-2</v>
      </c>
      <c r="Q87" s="359">
        <v>7.0000000000000007E-2</v>
      </c>
      <c r="R87" s="359">
        <v>7.0000000000000007E-2</v>
      </c>
      <c r="S87" s="360"/>
      <c r="T87" s="360"/>
      <c r="U87" s="228">
        <v>0</v>
      </c>
      <c r="V87" s="228"/>
      <c r="W87" s="334"/>
    </row>
    <row r="88" spans="2:23" ht="21" x14ac:dyDescent="0.4">
      <c r="B88" s="271" t="s">
        <v>358</v>
      </c>
      <c r="C88" s="347" t="s">
        <v>582</v>
      </c>
      <c r="D88" t="s">
        <v>594</v>
      </c>
      <c r="E88" s="225">
        <v>0</v>
      </c>
      <c r="F88" s="348" t="s">
        <v>595</v>
      </c>
      <c r="G88" s="349" t="s">
        <v>259</v>
      </c>
      <c r="H88" s="354">
        <f>H85+600</f>
        <v>15090</v>
      </c>
      <c r="I88" s="396">
        <v>2500</v>
      </c>
      <c r="J88" s="397">
        <f t="shared" si="10"/>
        <v>12590</v>
      </c>
      <c r="K88" s="374" t="s">
        <v>589</v>
      </c>
      <c r="L88" s="534">
        <f>L85+600</f>
        <v>16090</v>
      </c>
      <c r="M88" s="539">
        <v>3000</v>
      </c>
      <c r="N88" s="540">
        <f t="shared" si="12"/>
        <v>13090</v>
      </c>
      <c r="O88" s="374" t="s">
        <v>589</v>
      </c>
      <c r="P88" s="358">
        <v>7.0000000000000007E-2</v>
      </c>
      <c r="Q88" s="359">
        <v>7.0000000000000007E-2</v>
      </c>
      <c r="R88" s="359">
        <v>7.0000000000000007E-2</v>
      </c>
      <c r="S88" s="360"/>
      <c r="T88" s="360"/>
      <c r="U88" s="228">
        <v>0</v>
      </c>
      <c r="V88" s="228"/>
      <c r="W88" s="334"/>
    </row>
    <row r="89" spans="2:23" ht="21.6" thickBot="1" x14ac:dyDescent="0.45">
      <c r="B89" s="274" t="s">
        <v>358</v>
      </c>
      <c r="C89" s="423" t="s">
        <v>582</v>
      </c>
      <c r="D89" s="16" t="s">
        <v>596</v>
      </c>
      <c r="E89" s="238">
        <v>0</v>
      </c>
      <c r="F89" s="424" t="s">
        <v>597</v>
      </c>
      <c r="G89" s="425" t="s">
        <v>259</v>
      </c>
      <c r="H89" s="541">
        <f>H86+600</f>
        <v>16090</v>
      </c>
      <c r="I89" s="542">
        <f>I86</f>
        <v>1000</v>
      </c>
      <c r="J89" s="543">
        <f t="shared" si="10"/>
        <v>15090</v>
      </c>
      <c r="K89" s="426" t="str">
        <f>K86</f>
        <v>MULTIMEDIA SP 950 ANDROID + CÁMARA  + SENSORES</v>
      </c>
      <c r="L89" s="541">
        <f>L86+600</f>
        <v>17090</v>
      </c>
      <c r="M89" s="542">
        <v>1500</v>
      </c>
      <c r="N89" s="543">
        <f t="shared" si="12"/>
        <v>15590</v>
      </c>
      <c r="O89" s="426" t="str">
        <f>O86</f>
        <v>MULTIMEDIA SP 950 ANDROID + CÁMARA  + SENSORES</v>
      </c>
      <c r="P89" s="427">
        <v>7.0000000000000007E-2</v>
      </c>
      <c r="Q89" s="428">
        <v>7.0000000000000007E-2</v>
      </c>
      <c r="R89" s="428">
        <v>7.0000000000000007E-2</v>
      </c>
      <c r="S89" s="429"/>
      <c r="T89" s="429"/>
      <c r="U89" s="241">
        <v>0</v>
      </c>
      <c r="V89" s="241"/>
      <c r="W89" s="430"/>
    </row>
    <row r="90" spans="2:23" ht="15.6" x14ac:dyDescent="0.3">
      <c r="F90" s="431"/>
    </row>
  </sheetData>
  <mergeCells count="6">
    <mergeCell ref="B1:G1"/>
    <mergeCell ref="B2:G2"/>
    <mergeCell ref="H4:K4"/>
    <mergeCell ref="L4:O4"/>
    <mergeCell ref="K80:K83"/>
    <mergeCell ref="O80:O83"/>
  </mergeCells>
  <conditionalFormatting sqref="P6:R89">
    <cfRule type="cellIs" dxfId="19" priority="2" operator="between">
      <formula>0.01</formula>
      <formula>0.06</formula>
    </cfRule>
  </conditionalFormatting>
  <conditionalFormatting sqref="P6:R43">
    <cfRule type="expression" dxfId="18" priority="3">
      <formula>#REF!&lt;&gt;#REF!</formula>
    </cfRule>
  </conditionalFormatting>
  <conditionalFormatting sqref="P44:R89">
    <cfRule type="expression" dxfId="17" priority="1">
      <formula>#REF!&lt;&gt;#REF!</formula>
    </cfRule>
  </conditionalFormatting>
  <pageMargins left="0.23622047244094491" right="0.23622047244094491" top="0.74803149606299213" bottom="0.74803149606299213" header="0.31496062992125984" footer="0.31496062992125984"/>
  <pageSetup scale="28" fitToHeight="0" orientation="landscape" r:id="rId1"/>
  <customProperties>
    <customPr name="_pios_id" r:id="rId2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2C14D-CFCE-4AC7-8A82-16DD9C08CCE7}">
  <dimension ref="B4:U39"/>
  <sheetViews>
    <sheetView showGridLines="0" topLeftCell="A3" zoomScale="60" zoomScaleNormal="60" workbookViewId="0">
      <pane xSplit="6" ySplit="6" topLeftCell="G9" activePane="bottomRight" state="frozen"/>
      <selection pane="topRight" activeCell="G3" sqref="G3"/>
      <selection pane="bottomLeft" activeCell="A6" sqref="A6"/>
      <selection pane="bottomRight" activeCell="N9" sqref="N9:N26"/>
    </sheetView>
  </sheetViews>
  <sheetFormatPr baseColWidth="10" defaultColWidth="11.44140625" defaultRowHeight="14.4" x14ac:dyDescent="0.3"/>
  <cols>
    <col min="1" max="1" width="4.6640625" customWidth="1"/>
    <col min="2" max="2" width="15.33203125" customWidth="1"/>
    <col min="3" max="3" width="17.5546875" bestFit="1" customWidth="1"/>
    <col min="4" max="4" width="22.33203125" customWidth="1"/>
    <col min="5" max="5" width="6.5546875" customWidth="1"/>
    <col min="6" max="6" width="51.109375" customWidth="1"/>
    <col min="7" max="7" width="20.6640625" customWidth="1"/>
    <col min="8" max="8" width="17.109375" customWidth="1"/>
    <col min="9" max="9" width="15.44140625" customWidth="1"/>
    <col min="10" max="10" width="16.44140625" customWidth="1"/>
    <col min="11" max="11" width="30.109375" customWidth="1"/>
    <col min="12" max="14" width="14" style="1" customWidth="1"/>
    <col min="15" max="15" width="40.44140625" style="1" customWidth="1"/>
    <col min="16" max="16" width="115.5546875" hidden="1" customWidth="1"/>
    <col min="17" max="18" width="10.109375" hidden="1" customWidth="1"/>
    <col min="19" max="19" width="9.5546875" hidden="1" customWidth="1"/>
    <col min="20" max="20" width="16" hidden="1" customWidth="1"/>
    <col min="21" max="21" width="7" style="1" customWidth="1"/>
  </cols>
  <sheetData>
    <row r="4" spans="2:21" s="2" customFormat="1" ht="23.4" x14ac:dyDescent="0.45">
      <c r="B4" s="555" t="s">
        <v>0</v>
      </c>
      <c r="C4" s="555"/>
      <c r="D4" s="555"/>
      <c r="E4" s="555"/>
      <c r="F4" s="555"/>
      <c r="G4" s="555"/>
      <c r="H4" s="500"/>
      <c r="I4" s="500"/>
      <c r="J4" s="500"/>
      <c r="K4" s="500"/>
      <c r="L4" s="500"/>
      <c r="M4" s="500"/>
      <c r="N4" s="500"/>
      <c r="O4" s="500"/>
      <c r="U4" s="6"/>
    </row>
    <row r="5" spans="2:21" ht="21.75" customHeight="1" x14ac:dyDescent="0.3">
      <c r="B5" s="556" t="s">
        <v>1</v>
      </c>
      <c r="C5" s="556"/>
      <c r="D5" s="556"/>
      <c r="E5" s="556"/>
      <c r="F5" s="556"/>
      <c r="G5" s="556"/>
      <c r="H5" s="501"/>
      <c r="I5" s="501"/>
      <c r="J5" s="501"/>
      <c r="K5" s="501"/>
      <c r="L5" s="501"/>
      <c r="M5" s="501"/>
      <c r="N5" s="501"/>
      <c r="O5" s="501"/>
    </row>
    <row r="6" spans="2:21" ht="21.75" customHeight="1" thickBot="1" x14ac:dyDescent="0.35"/>
    <row r="7" spans="2:21" ht="15" thickBot="1" x14ac:dyDescent="0.35">
      <c r="H7" s="557" t="s">
        <v>3</v>
      </c>
      <c r="I7" s="558"/>
      <c r="J7" s="558"/>
      <c r="K7" s="559"/>
      <c r="L7" s="557" t="s">
        <v>4</v>
      </c>
      <c r="M7" s="558"/>
      <c r="N7" s="558"/>
      <c r="O7" s="559"/>
    </row>
    <row r="8" spans="2:21" ht="77.25" customHeight="1" thickBot="1" x14ac:dyDescent="0.35">
      <c r="B8" s="282" t="s">
        <v>5</v>
      </c>
      <c r="C8" s="4" t="s">
        <v>6</v>
      </c>
      <c r="D8" s="4" t="s">
        <v>7</v>
      </c>
      <c r="E8" s="4" t="s">
        <v>8</v>
      </c>
      <c r="F8" s="4" t="s">
        <v>9</v>
      </c>
      <c r="G8" s="283" t="s">
        <v>135</v>
      </c>
      <c r="H8" s="245" t="s">
        <v>10</v>
      </c>
      <c r="I8" s="246" t="s">
        <v>11</v>
      </c>
      <c r="J8" s="105" t="s">
        <v>598</v>
      </c>
      <c r="K8" s="247" t="s">
        <v>13</v>
      </c>
      <c r="L8" s="245" t="s">
        <v>10</v>
      </c>
      <c r="M8" s="246" t="s">
        <v>11</v>
      </c>
      <c r="N8" s="105" t="s">
        <v>598</v>
      </c>
      <c r="O8" s="247" t="s">
        <v>13</v>
      </c>
      <c r="P8" s="110" t="s">
        <v>15</v>
      </c>
      <c r="Q8" s="12" t="s">
        <v>16</v>
      </c>
      <c r="R8" s="12" t="s">
        <v>355</v>
      </c>
      <c r="S8" s="13" t="s">
        <v>17</v>
      </c>
      <c r="T8" s="13" t="s">
        <v>18</v>
      </c>
      <c r="U8" s="527" t="s">
        <v>19</v>
      </c>
    </row>
    <row r="9" spans="2:21" ht="16.5" customHeight="1" x14ac:dyDescent="0.3">
      <c r="B9" s="8" t="s">
        <v>599</v>
      </c>
      <c r="C9" s="224" t="s">
        <v>600</v>
      </c>
      <c r="D9" s="134" t="s">
        <v>601</v>
      </c>
      <c r="E9" s="225">
        <v>7.4999999999999997E-2</v>
      </c>
      <c r="F9" s="134" t="s">
        <v>602</v>
      </c>
      <c r="G9" s="15" t="s">
        <v>603</v>
      </c>
      <c r="H9" s="226"/>
      <c r="I9" s="217"/>
      <c r="J9" s="227"/>
      <c r="K9" s="257"/>
      <c r="L9" s="226">
        <v>15790</v>
      </c>
      <c r="M9" s="217">
        <v>100</v>
      </c>
      <c r="N9" s="227">
        <f t="shared" ref="N9:N22" si="0">L9-M9</f>
        <v>15690</v>
      </c>
      <c r="O9" s="257"/>
      <c r="P9" s="145">
        <v>7.0000000000000007E-2</v>
      </c>
      <c r="Q9" s="146">
        <v>7.0000000000000007E-2</v>
      </c>
      <c r="R9" s="146">
        <v>7.0000000000000007E-2</v>
      </c>
      <c r="T9" t="s">
        <v>604</v>
      </c>
      <c r="U9" s="147" t="s">
        <v>142</v>
      </c>
    </row>
    <row r="10" spans="2:21" ht="16.5" customHeight="1" x14ac:dyDescent="0.3">
      <c r="B10" s="8" t="s">
        <v>599</v>
      </c>
      <c r="C10" s="224" t="s">
        <v>600</v>
      </c>
      <c r="D10" s="134" t="s">
        <v>605</v>
      </c>
      <c r="E10" s="225">
        <v>0</v>
      </c>
      <c r="F10" s="134" t="s">
        <v>606</v>
      </c>
      <c r="G10" s="15" t="s">
        <v>259</v>
      </c>
      <c r="H10" s="226"/>
      <c r="I10" s="217"/>
      <c r="J10" s="227"/>
      <c r="K10" s="257"/>
      <c r="L10" s="226">
        <v>15790</v>
      </c>
      <c r="M10" s="217">
        <v>100</v>
      </c>
      <c r="N10" s="227">
        <f t="shared" si="0"/>
        <v>15690</v>
      </c>
      <c r="O10" s="257"/>
      <c r="P10" s="145">
        <v>7.0000000000000007E-2</v>
      </c>
      <c r="Q10" s="146">
        <v>7.0000000000000007E-2</v>
      </c>
      <c r="R10" s="146">
        <v>7.0000000000000007E-2</v>
      </c>
      <c r="T10" t="s">
        <v>604</v>
      </c>
      <c r="U10" s="147" t="s">
        <v>142</v>
      </c>
    </row>
    <row r="11" spans="2:21" s="22" customFormat="1" ht="28.8" x14ac:dyDescent="0.3">
      <c r="B11" s="8" t="s">
        <v>599</v>
      </c>
      <c r="C11" s="224" t="s">
        <v>600</v>
      </c>
      <c r="D11" s="134" t="s">
        <v>607</v>
      </c>
      <c r="E11" s="225">
        <v>7.4999999999999997E-2</v>
      </c>
      <c r="F11" s="134" t="s">
        <v>608</v>
      </c>
      <c r="G11" s="15" t="s">
        <v>603</v>
      </c>
      <c r="H11" s="226"/>
      <c r="I11" s="217"/>
      <c r="J11" s="227"/>
      <c r="K11" s="256"/>
      <c r="L11" s="226">
        <v>17990</v>
      </c>
      <c r="M11" s="217">
        <v>150</v>
      </c>
      <c r="N11" s="227">
        <f t="shared" si="0"/>
        <v>17840</v>
      </c>
      <c r="O11" s="256" t="s">
        <v>609</v>
      </c>
      <c r="P11" s="284"/>
      <c r="Q11" s="285"/>
      <c r="R11" s="285"/>
      <c r="U11" s="20" t="s">
        <v>142</v>
      </c>
    </row>
    <row r="12" spans="2:21" s="22" customFormat="1" ht="28.8" x14ac:dyDescent="0.3">
      <c r="B12" s="8" t="s">
        <v>599</v>
      </c>
      <c r="C12" s="224" t="s">
        <v>600</v>
      </c>
      <c r="D12" s="134" t="s">
        <v>610</v>
      </c>
      <c r="E12" s="225">
        <v>0</v>
      </c>
      <c r="F12" s="134" t="s">
        <v>611</v>
      </c>
      <c r="G12" s="15" t="s">
        <v>259</v>
      </c>
      <c r="H12" s="226"/>
      <c r="I12" s="217"/>
      <c r="J12" s="227"/>
      <c r="K12" s="256"/>
      <c r="L12" s="226">
        <v>18190</v>
      </c>
      <c r="M12" s="217">
        <v>300</v>
      </c>
      <c r="N12" s="227">
        <f t="shared" si="0"/>
        <v>17890</v>
      </c>
      <c r="O12" s="256" t="s">
        <v>609</v>
      </c>
      <c r="P12" s="284"/>
      <c r="Q12" s="285"/>
      <c r="R12" s="285"/>
      <c r="U12" s="20" t="s">
        <v>142</v>
      </c>
    </row>
    <row r="13" spans="2:21" s="22" customFormat="1" ht="28.8" x14ac:dyDescent="0.3">
      <c r="B13" s="8" t="s">
        <v>599</v>
      </c>
      <c r="C13" s="224" t="s">
        <v>600</v>
      </c>
      <c r="D13" s="134" t="s">
        <v>612</v>
      </c>
      <c r="E13" s="225">
        <v>7.4999999999999997E-2</v>
      </c>
      <c r="F13" s="134" t="s">
        <v>613</v>
      </c>
      <c r="G13" s="15" t="s">
        <v>603</v>
      </c>
      <c r="H13" s="226">
        <v>16990</v>
      </c>
      <c r="I13" s="217"/>
      <c r="J13" s="227">
        <f>H13-I13</f>
        <v>16990</v>
      </c>
      <c r="K13" s="256"/>
      <c r="L13" s="226">
        <v>17990</v>
      </c>
      <c r="M13" s="217">
        <v>150</v>
      </c>
      <c r="N13" s="227">
        <f t="shared" si="0"/>
        <v>17840</v>
      </c>
      <c r="O13" s="256" t="s">
        <v>609</v>
      </c>
      <c r="P13" s="284"/>
      <c r="Q13" s="285"/>
      <c r="R13" s="285"/>
      <c r="U13" s="20" t="s">
        <v>142</v>
      </c>
    </row>
    <row r="14" spans="2:21" s="22" customFormat="1" ht="28.8" x14ac:dyDescent="0.3">
      <c r="B14" s="8" t="s">
        <v>599</v>
      </c>
      <c r="C14" s="224" t="s">
        <v>600</v>
      </c>
      <c r="D14" s="134" t="s">
        <v>614</v>
      </c>
      <c r="E14" s="225">
        <v>0</v>
      </c>
      <c r="F14" s="134" t="s">
        <v>615</v>
      </c>
      <c r="G14" s="15" t="s">
        <v>259</v>
      </c>
      <c r="H14" s="226"/>
      <c r="I14" s="217"/>
      <c r="J14" s="227"/>
      <c r="K14" s="256"/>
      <c r="L14" s="226">
        <v>18190</v>
      </c>
      <c r="M14" s="217">
        <v>300</v>
      </c>
      <c r="N14" s="227">
        <f t="shared" si="0"/>
        <v>17890</v>
      </c>
      <c r="O14" s="256" t="s">
        <v>609</v>
      </c>
      <c r="P14" s="284"/>
      <c r="Q14" s="285"/>
      <c r="R14" s="285"/>
      <c r="U14" s="20" t="s">
        <v>142</v>
      </c>
    </row>
    <row r="15" spans="2:21" s="22" customFormat="1" ht="28.8" x14ac:dyDescent="0.3">
      <c r="B15" s="8" t="s">
        <v>599</v>
      </c>
      <c r="C15" s="224" t="s">
        <v>600</v>
      </c>
      <c r="D15" s="134" t="s">
        <v>616</v>
      </c>
      <c r="E15" s="225">
        <v>7.4999999999999997E-2</v>
      </c>
      <c r="F15" s="134" t="s">
        <v>617</v>
      </c>
      <c r="G15" s="15" t="s">
        <v>603</v>
      </c>
      <c r="H15" s="226"/>
      <c r="I15" s="217"/>
      <c r="J15" s="227"/>
      <c r="K15" s="256"/>
      <c r="L15" s="226">
        <v>19090</v>
      </c>
      <c r="M15" s="217">
        <v>100</v>
      </c>
      <c r="N15" s="227">
        <f t="shared" si="0"/>
        <v>18990</v>
      </c>
      <c r="O15" s="256" t="s">
        <v>609</v>
      </c>
      <c r="P15" s="284">
        <v>7.0000000000000007E-2</v>
      </c>
      <c r="Q15" s="285">
        <v>7.0000000000000007E-2</v>
      </c>
      <c r="R15" s="285">
        <v>7.0000000000000007E-2</v>
      </c>
      <c r="T15" s="22" t="e">
        <v>#N/A</v>
      </c>
      <c r="U15" s="20" t="s">
        <v>142</v>
      </c>
    </row>
    <row r="16" spans="2:21" s="22" customFormat="1" ht="28.8" x14ac:dyDescent="0.3">
      <c r="B16" s="8" t="s">
        <v>599</v>
      </c>
      <c r="C16" s="224" t="s">
        <v>600</v>
      </c>
      <c r="D16" s="134" t="s">
        <v>618</v>
      </c>
      <c r="E16" s="225">
        <v>0</v>
      </c>
      <c r="F16" s="134" t="s">
        <v>619</v>
      </c>
      <c r="G16" s="15" t="s">
        <v>259</v>
      </c>
      <c r="H16" s="226"/>
      <c r="I16" s="217"/>
      <c r="J16" s="227"/>
      <c r="K16" s="256"/>
      <c r="L16" s="226">
        <v>19090</v>
      </c>
      <c r="M16" s="217"/>
      <c r="N16" s="227">
        <f t="shared" si="0"/>
        <v>19090</v>
      </c>
      <c r="O16" s="256" t="s">
        <v>609</v>
      </c>
      <c r="P16" s="284">
        <v>7.0000000000000007E-2</v>
      </c>
      <c r="Q16" s="285">
        <v>7.0000000000000007E-2</v>
      </c>
      <c r="R16" s="285">
        <v>7.0000000000000007E-2</v>
      </c>
      <c r="T16" s="22" t="e">
        <v>#N/A</v>
      </c>
      <c r="U16" s="20" t="s">
        <v>142</v>
      </c>
    </row>
    <row r="17" spans="2:21" s="22" customFormat="1" ht="28.8" x14ac:dyDescent="0.3">
      <c r="B17" s="8" t="s">
        <v>599</v>
      </c>
      <c r="C17" s="224" t="s">
        <v>600</v>
      </c>
      <c r="D17" s="134" t="s">
        <v>620</v>
      </c>
      <c r="E17" s="225">
        <v>7.4999999999999997E-2</v>
      </c>
      <c r="F17" s="134" t="s">
        <v>621</v>
      </c>
      <c r="G17" s="15" t="s">
        <v>603</v>
      </c>
      <c r="H17" s="226"/>
      <c r="I17" s="217"/>
      <c r="J17" s="227"/>
      <c r="K17" s="256"/>
      <c r="L17" s="226">
        <v>19090</v>
      </c>
      <c r="M17" s="217">
        <v>100</v>
      </c>
      <c r="N17" s="227">
        <f t="shared" si="0"/>
        <v>18990</v>
      </c>
      <c r="O17" s="256" t="s">
        <v>609</v>
      </c>
      <c r="P17" s="284">
        <v>7.0000000000000007E-2</v>
      </c>
      <c r="Q17" s="285">
        <v>7.0000000000000007E-2</v>
      </c>
      <c r="R17" s="285">
        <v>7.0000000000000007E-2</v>
      </c>
      <c r="T17" s="22" t="e">
        <v>#N/A</v>
      </c>
      <c r="U17" s="20" t="s">
        <v>142</v>
      </c>
    </row>
    <row r="18" spans="2:21" s="22" customFormat="1" ht="28.8" x14ac:dyDescent="0.3">
      <c r="B18" s="10" t="s">
        <v>599</v>
      </c>
      <c r="C18" s="286" t="s">
        <v>600</v>
      </c>
      <c r="D18" s="287" t="s">
        <v>622</v>
      </c>
      <c r="E18" s="288">
        <v>0</v>
      </c>
      <c r="F18" s="287" t="s">
        <v>623</v>
      </c>
      <c r="G18" s="23" t="s">
        <v>259</v>
      </c>
      <c r="H18" s="289"/>
      <c r="I18" s="290"/>
      <c r="J18" s="263"/>
      <c r="K18" s="291"/>
      <c r="L18" s="289">
        <v>19090</v>
      </c>
      <c r="M18" s="290"/>
      <c r="N18" s="263">
        <f t="shared" si="0"/>
        <v>19090</v>
      </c>
      <c r="O18" s="291" t="s">
        <v>609</v>
      </c>
      <c r="P18" s="292">
        <v>7.0000000000000007E-2</v>
      </c>
      <c r="Q18" s="293">
        <v>7.0000000000000007E-2</v>
      </c>
      <c r="R18" s="293">
        <v>7.0000000000000007E-2</v>
      </c>
      <c r="S18" s="24"/>
      <c r="T18" s="24" t="e">
        <v>#N/A</v>
      </c>
      <c r="U18" s="93" t="s">
        <v>142</v>
      </c>
    </row>
    <row r="19" spans="2:21" s="22" customFormat="1" x14ac:dyDescent="0.3">
      <c r="B19" s="8" t="s">
        <v>599</v>
      </c>
      <c r="C19" s="224" t="s">
        <v>624</v>
      </c>
      <c r="D19" s="134" t="s">
        <v>625</v>
      </c>
      <c r="E19" s="225">
        <v>7.4999999999999997E-2</v>
      </c>
      <c r="F19" s="134" t="s">
        <v>626</v>
      </c>
      <c r="G19" s="15" t="s">
        <v>603</v>
      </c>
      <c r="H19" s="226"/>
      <c r="I19" s="217"/>
      <c r="J19" s="227"/>
      <c r="K19" s="294"/>
      <c r="L19" s="226">
        <v>16490</v>
      </c>
      <c r="M19" s="217">
        <v>500</v>
      </c>
      <c r="N19" s="227">
        <f t="shared" si="0"/>
        <v>15990</v>
      </c>
      <c r="O19" s="294"/>
      <c r="P19" s="284"/>
      <c r="Q19" s="285"/>
      <c r="R19" s="285"/>
      <c r="U19" s="20" t="s">
        <v>177</v>
      </c>
    </row>
    <row r="20" spans="2:21" s="22" customFormat="1" x14ac:dyDescent="0.3">
      <c r="B20" s="8" t="s">
        <v>599</v>
      </c>
      <c r="C20" s="224" t="s">
        <v>624</v>
      </c>
      <c r="D20" s="134" t="s">
        <v>627</v>
      </c>
      <c r="E20" s="225">
        <v>7.4999999999999997E-2</v>
      </c>
      <c r="F20" s="134" t="s">
        <v>628</v>
      </c>
      <c r="G20" s="15" t="s">
        <v>603</v>
      </c>
      <c r="H20" s="226"/>
      <c r="I20" s="217"/>
      <c r="J20" s="227"/>
      <c r="K20" s="294"/>
      <c r="L20" s="226">
        <v>17990</v>
      </c>
      <c r="M20" s="217">
        <v>500</v>
      </c>
      <c r="N20" s="227">
        <f t="shared" si="0"/>
        <v>17490</v>
      </c>
      <c r="O20" s="294"/>
      <c r="P20" s="284"/>
      <c r="Q20" s="285"/>
      <c r="R20" s="285"/>
      <c r="U20" s="20" t="s">
        <v>177</v>
      </c>
    </row>
    <row r="21" spans="2:21" s="22" customFormat="1" x14ac:dyDescent="0.3">
      <c r="B21" s="8" t="s">
        <v>599</v>
      </c>
      <c r="C21" s="224" t="s">
        <v>624</v>
      </c>
      <c r="D21" s="134" t="s">
        <v>629</v>
      </c>
      <c r="E21" s="225">
        <v>7.4999999999999997E-2</v>
      </c>
      <c r="F21" s="134" t="s">
        <v>630</v>
      </c>
      <c r="G21" s="15" t="s">
        <v>603</v>
      </c>
      <c r="H21" s="226"/>
      <c r="I21" s="217"/>
      <c r="J21" s="227"/>
      <c r="K21" s="294"/>
      <c r="L21" s="226">
        <v>19990</v>
      </c>
      <c r="M21" s="217">
        <v>500</v>
      </c>
      <c r="N21" s="227">
        <f t="shared" si="0"/>
        <v>19490</v>
      </c>
      <c r="O21" s="294"/>
      <c r="P21" s="284"/>
      <c r="Q21" s="285"/>
      <c r="R21" s="285"/>
      <c r="U21" s="20" t="s">
        <v>177</v>
      </c>
    </row>
    <row r="22" spans="2:21" s="22" customFormat="1" x14ac:dyDescent="0.3">
      <c r="B22" s="10" t="s">
        <v>599</v>
      </c>
      <c r="C22" s="286" t="s">
        <v>624</v>
      </c>
      <c r="D22" s="287" t="s">
        <v>631</v>
      </c>
      <c r="E22" s="288">
        <v>7.4999999999999997E-2</v>
      </c>
      <c r="F22" s="287" t="s">
        <v>632</v>
      </c>
      <c r="G22" s="23" t="s">
        <v>603</v>
      </c>
      <c r="H22" s="289"/>
      <c r="I22" s="290"/>
      <c r="J22" s="263"/>
      <c r="K22" s="291"/>
      <c r="L22" s="289">
        <v>21990</v>
      </c>
      <c r="M22" s="290">
        <v>300</v>
      </c>
      <c r="N22" s="263">
        <f t="shared" si="0"/>
        <v>21690</v>
      </c>
      <c r="O22" s="291"/>
      <c r="P22" s="292"/>
      <c r="Q22" s="293"/>
      <c r="R22" s="293"/>
      <c r="S22" s="24"/>
      <c r="T22" s="24"/>
      <c r="U22" s="93" t="s">
        <v>177</v>
      </c>
    </row>
    <row r="23" spans="2:21" ht="28.8" x14ac:dyDescent="0.3">
      <c r="B23" s="8" t="s">
        <v>599</v>
      </c>
      <c r="C23" s="224" t="s">
        <v>633</v>
      </c>
      <c r="D23" s="134" t="s">
        <v>634</v>
      </c>
      <c r="E23" s="225">
        <v>0.1</v>
      </c>
      <c r="F23" s="134" t="s">
        <v>635</v>
      </c>
      <c r="G23" s="15" t="s">
        <v>603</v>
      </c>
      <c r="H23" s="226">
        <v>18990</v>
      </c>
      <c r="I23" s="217"/>
      <c r="J23" s="227">
        <v>18990</v>
      </c>
      <c r="K23" s="256" t="s">
        <v>636</v>
      </c>
      <c r="L23" s="226">
        <v>21290</v>
      </c>
      <c r="M23" s="217">
        <v>300</v>
      </c>
      <c r="N23" s="227">
        <f>L23-M23</f>
        <v>20990</v>
      </c>
      <c r="O23" s="256" t="s">
        <v>636</v>
      </c>
      <c r="P23" s="145"/>
      <c r="Q23" s="146"/>
      <c r="R23" s="146"/>
      <c r="U23" s="20" t="s">
        <v>142</v>
      </c>
    </row>
    <row r="24" spans="2:21" ht="16.5" customHeight="1" x14ac:dyDescent="0.3">
      <c r="B24" s="8" t="s">
        <v>599</v>
      </c>
      <c r="C24" s="224" t="s">
        <v>633</v>
      </c>
      <c r="D24" s="134" t="s">
        <v>637</v>
      </c>
      <c r="E24" s="225">
        <v>0.1</v>
      </c>
      <c r="F24" s="134" t="s">
        <v>638</v>
      </c>
      <c r="G24" s="15" t="s">
        <v>603</v>
      </c>
      <c r="H24" s="226"/>
      <c r="I24" s="217"/>
      <c r="J24" s="227"/>
      <c r="K24" s="257"/>
      <c r="L24" s="226">
        <v>24290</v>
      </c>
      <c r="M24" s="217">
        <v>300</v>
      </c>
      <c r="N24" s="227">
        <f t="shared" ref="N24:N26" si="1">L24-M24</f>
        <v>23990</v>
      </c>
      <c r="O24" s="257"/>
      <c r="P24" s="145"/>
      <c r="Q24" s="146"/>
      <c r="R24" s="146"/>
      <c r="U24" s="20" t="s">
        <v>142</v>
      </c>
    </row>
    <row r="25" spans="2:21" ht="16.5" customHeight="1" x14ac:dyDescent="0.3">
      <c r="B25" s="8" t="s">
        <v>599</v>
      </c>
      <c r="C25" s="224" t="s">
        <v>633</v>
      </c>
      <c r="D25" s="134" t="s">
        <v>639</v>
      </c>
      <c r="E25" s="225">
        <v>0.1</v>
      </c>
      <c r="F25" s="134" t="s">
        <v>640</v>
      </c>
      <c r="G25" s="15" t="s">
        <v>603</v>
      </c>
      <c r="H25" s="226">
        <v>23990</v>
      </c>
      <c r="I25" s="217"/>
      <c r="J25" s="227">
        <v>23990</v>
      </c>
      <c r="K25" s="294"/>
      <c r="L25" s="226"/>
      <c r="M25" s="217"/>
      <c r="N25" s="227"/>
      <c r="O25" s="257"/>
      <c r="P25" s="145">
        <v>7.0000000000000007E-2</v>
      </c>
      <c r="Q25" s="146">
        <v>7.0000000000000007E-2</v>
      </c>
      <c r="R25" s="146">
        <v>7.0000000000000007E-2</v>
      </c>
      <c r="T25" t="s">
        <v>641</v>
      </c>
      <c r="U25" s="20" t="s">
        <v>142</v>
      </c>
    </row>
    <row r="26" spans="2:21" ht="20.25" customHeight="1" thickBot="1" x14ac:dyDescent="0.35">
      <c r="B26" s="148" t="s">
        <v>599</v>
      </c>
      <c r="C26" s="237" t="s">
        <v>633</v>
      </c>
      <c r="D26" s="150" t="s">
        <v>642</v>
      </c>
      <c r="E26" s="238">
        <v>0.1</v>
      </c>
      <c r="F26" s="150" t="s">
        <v>643</v>
      </c>
      <c r="G26" s="152" t="s">
        <v>603</v>
      </c>
      <c r="H26" s="239"/>
      <c r="I26" s="220"/>
      <c r="J26" s="240"/>
      <c r="K26" s="296"/>
      <c r="L26" s="239">
        <v>27290</v>
      </c>
      <c r="M26" s="220">
        <v>300</v>
      </c>
      <c r="N26" s="240">
        <f t="shared" si="1"/>
        <v>26990</v>
      </c>
      <c r="O26" s="296"/>
      <c r="P26" s="162"/>
      <c r="Q26" s="163"/>
      <c r="R26" s="163"/>
      <c r="S26" s="16"/>
      <c r="T26" s="16"/>
      <c r="U26" s="90" t="s">
        <v>142</v>
      </c>
    </row>
    <row r="28" spans="2:21" x14ac:dyDescent="0.3">
      <c r="L28" s="279"/>
    </row>
    <row r="29" spans="2:21" x14ac:dyDescent="0.3">
      <c r="L29" s="279"/>
      <c r="M29" s="279"/>
      <c r="N29" s="279"/>
      <c r="O29" s="279"/>
    </row>
    <row r="30" spans="2:21" x14ac:dyDescent="0.3">
      <c r="L30"/>
      <c r="N30" s="279"/>
    </row>
    <row r="31" spans="2:21" x14ac:dyDescent="0.3">
      <c r="L31"/>
      <c r="N31" s="279"/>
    </row>
    <row r="32" spans="2:21" x14ac:dyDescent="0.3">
      <c r="L32"/>
    </row>
    <row r="33" spans="2:15" x14ac:dyDescent="0.3">
      <c r="L33"/>
    </row>
    <row r="36" spans="2:15" ht="16.5" hidden="1" customHeight="1" x14ac:dyDescent="0.3">
      <c r="B36" s="8" t="s">
        <v>253</v>
      </c>
      <c r="C36" s="224" t="s">
        <v>254</v>
      </c>
      <c r="D36" s="134" t="s">
        <v>257</v>
      </c>
      <c r="E36" s="225">
        <v>0</v>
      </c>
      <c r="F36" s="134" t="s">
        <v>258</v>
      </c>
      <c r="G36" s="15"/>
      <c r="H36" s="15"/>
      <c r="I36" s="15"/>
      <c r="J36" s="15"/>
      <c r="K36" s="15"/>
      <c r="L36" s="281"/>
      <c r="M36" s="281"/>
      <c r="N36" s="281"/>
      <c r="O36" s="281"/>
    </row>
    <row r="37" spans="2:15" ht="16.5" hidden="1" customHeight="1" x14ac:dyDescent="0.3">
      <c r="B37" s="8" t="s">
        <v>253</v>
      </c>
      <c r="C37" s="224" t="s">
        <v>254</v>
      </c>
      <c r="D37" s="134" t="s">
        <v>262</v>
      </c>
      <c r="E37" s="225">
        <v>0</v>
      </c>
      <c r="F37" s="134" t="s">
        <v>263</v>
      </c>
      <c r="G37" s="15"/>
      <c r="H37" s="15"/>
      <c r="I37" s="15"/>
      <c r="J37" s="15"/>
      <c r="K37" s="15"/>
      <c r="L37" s="281"/>
      <c r="M37" s="281"/>
      <c r="N37" s="281"/>
      <c r="O37" s="281"/>
    </row>
    <row r="38" spans="2:15" ht="16.5" hidden="1" customHeight="1" x14ac:dyDescent="0.3">
      <c r="B38" s="8" t="s">
        <v>253</v>
      </c>
      <c r="C38" s="224" t="s">
        <v>254</v>
      </c>
      <c r="D38" s="134" t="s">
        <v>266</v>
      </c>
      <c r="E38" s="225">
        <v>0</v>
      </c>
      <c r="F38" s="134" t="s">
        <v>267</v>
      </c>
      <c r="G38" s="15"/>
      <c r="H38" s="15"/>
      <c r="I38" s="15"/>
      <c r="J38" s="15"/>
      <c r="K38" s="15"/>
      <c r="L38" s="281"/>
      <c r="M38" s="281"/>
      <c r="N38" s="281"/>
      <c r="O38" s="281"/>
    </row>
    <row r="39" spans="2:15" ht="16.5" hidden="1" customHeight="1" x14ac:dyDescent="0.3">
      <c r="B39" s="148" t="s">
        <v>253</v>
      </c>
      <c r="C39" s="237" t="s">
        <v>254</v>
      </c>
      <c r="D39" s="150" t="s">
        <v>270</v>
      </c>
      <c r="E39" s="238">
        <v>0</v>
      </c>
      <c r="F39" s="150" t="s">
        <v>271</v>
      </c>
      <c r="G39" s="152"/>
      <c r="H39" s="15"/>
      <c r="I39" s="15"/>
      <c r="J39" s="15"/>
      <c r="K39" s="15"/>
      <c r="L39" s="281"/>
      <c r="M39" s="281"/>
      <c r="N39" s="281"/>
      <c r="O39" s="281"/>
    </row>
  </sheetData>
  <mergeCells count="4">
    <mergeCell ref="B4:G4"/>
    <mergeCell ref="B5:G5"/>
    <mergeCell ref="H7:K7"/>
    <mergeCell ref="L7:O7"/>
  </mergeCells>
  <conditionalFormatting sqref="P15:R26 P9:R12">
    <cfRule type="cellIs" dxfId="16" priority="3" operator="between">
      <formula>0.01</formula>
      <formula>0.06</formula>
    </cfRule>
  </conditionalFormatting>
  <conditionalFormatting sqref="P15:R26 P9:R12">
    <cfRule type="expression" dxfId="15" priority="4">
      <formula>#REF!&lt;&gt;#REF!</formula>
    </cfRule>
  </conditionalFormatting>
  <conditionalFormatting sqref="P13:R14">
    <cfRule type="cellIs" dxfId="14" priority="1" operator="between">
      <formula>0.01</formula>
      <formula>0.06</formula>
    </cfRule>
  </conditionalFormatting>
  <conditionalFormatting sqref="P13:R14">
    <cfRule type="expression" dxfId="13" priority="2">
      <formula>#REF!&lt;&gt;#REF!</formula>
    </cfRule>
  </conditionalFormatting>
  <pageMargins left="0.7" right="0.7" top="0.75" bottom="0.75" header="0.3" footer="0.3"/>
  <pageSetup orientation="portrait" r:id="rId1"/>
  <customProperties>
    <customPr name="_pios_id" r:id="rId2"/>
  </customPropertie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1FEBF-6719-4E83-8D19-090F8AF619BA}">
  <dimension ref="B1:Q34"/>
  <sheetViews>
    <sheetView showGridLines="0" zoomScale="60" zoomScaleNormal="60" workbookViewId="0">
      <pane xSplit="7" ySplit="5" topLeftCell="H6" activePane="bottomRight" state="frozen"/>
      <selection pane="topRight" activeCell="H1" sqref="H1"/>
      <selection pane="bottomLeft" activeCell="A6" sqref="A6"/>
      <selection pane="bottomRight" activeCell="J6" activeCellId="2" sqref="B6:C23 F6:G23 J6:J23"/>
    </sheetView>
  </sheetViews>
  <sheetFormatPr baseColWidth="10" defaultColWidth="11.44140625" defaultRowHeight="14.4" x14ac:dyDescent="0.3"/>
  <cols>
    <col min="1" max="1" width="2.6640625" customWidth="1"/>
    <col min="2" max="2" width="15.88671875" bestFit="1" customWidth="1"/>
    <col min="3" max="3" width="14" customWidth="1"/>
    <col min="4" max="4" width="22.33203125" customWidth="1"/>
    <col min="5" max="5" width="7.5546875" customWidth="1"/>
    <col min="6" max="6" width="33.6640625" customWidth="1"/>
    <col min="7" max="7" width="13" bestFit="1" customWidth="1"/>
    <col min="8" max="8" width="14" style="1" customWidth="1"/>
    <col min="9" max="9" width="12.44140625" style="1" customWidth="1"/>
    <col min="10" max="10" width="11" style="1" customWidth="1"/>
    <col min="11" max="11" width="47.33203125" style="1" customWidth="1"/>
    <col min="12" max="14" width="11.44140625" hidden="1" customWidth="1"/>
    <col min="15" max="15" width="11" hidden="1" customWidth="1"/>
    <col min="16" max="16" width="17.5546875" hidden="1" customWidth="1"/>
    <col min="17" max="17" width="8.33203125" style="1" customWidth="1"/>
  </cols>
  <sheetData>
    <row r="1" spans="2:17" s="2" customFormat="1" ht="23.4" x14ac:dyDescent="0.45">
      <c r="B1" s="555" t="s">
        <v>0</v>
      </c>
      <c r="C1" s="555"/>
      <c r="D1" s="555"/>
      <c r="E1" s="555"/>
      <c r="F1" s="555"/>
      <c r="G1" s="555"/>
      <c r="H1" s="500"/>
      <c r="I1" s="500"/>
      <c r="J1" s="500"/>
      <c r="K1" s="500"/>
      <c r="Q1" s="6"/>
    </row>
    <row r="2" spans="2:17" x14ac:dyDescent="0.3">
      <c r="B2" s="556" t="s">
        <v>1</v>
      </c>
      <c r="C2" s="556"/>
      <c r="D2" s="556"/>
      <c r="E2" s="556"/>
      <c r="F2" s="556"/>
      <c r="G2" s="556"/>
      <c r="H2" s="501"/>
      <c r="I2" s="501"/>
      <c r="J2" s="501"/>
      <c r="K2" s="501"/>
    </row>
    <row r="3" spans="2:17" ht="5.4" customHeight="1" thickBot="1" x14ac:dyDescent="0.35"/>
    <row r="4" spans="2:17" ht="15" thickBot="1" x14ac:dyDescent="0.35">
      <c r="H4" s="557" t="s">
        <v>4</v>
      </c>
      <c r="I4" s="558"/>
      <c r="J4" s="558"/>
      <c r="K4" s="559"/>
    </row>
    <row r="5" spans="2:17" ht="77.25" customHeight="1" x14ac:dyDescent="0.3">
      <c r="B5" s="99" t="s">
        <v>5</v>
      </c>
      <c r="C5" s="101" t="s">
        <v>6</v>
      </c>
      <c r="D5" s="101" t="s">
        <v>7</v>
      </c>
      <c r="E5" s="101" t="s">
        <v>8</v>
      </c>
      <c r="F5" s="101" t="s">
        <v>9</v>
      </c>
      <c r="G5" s="102" t="s">
        <v>135</v>
      </c>
      <c r="H5" s="245" t="s">
        <v>10</v>
      </c>
      <c r="I5" s="246" t="s">
        <v>11</v>
      </c>
      <c r="J5" s="105" t="s">
        <v>598</v>
      </c>
      <c r="K5" s="247" t="s">
        <v>13</v>
      </c>
      <c r="L5" s="110" t="s">
        <v>15</v>
      </c>
      <c r="M5" s="12" t="s">
        <v>16</v>
      </c>
      <c r="N5" s="12" t="s">
        <v>355</v>
      </c>
      <c r="O5" s="13" t="s">
        <v>17</v>
      </c>
      <c r="P5" s="13" t="s">
        <v>18</v>
      </c>
      <c r="Q5" s="111" t="s">
        <v>19</v>
      </c>
    </row>
    <row r="6" spans="2:17" ht="16.5" customHeight="1" x14ac:dyDescent="0.3">
      <c r="B6" s="9" t="s">
        <v>644</v>
      </c>
      <c r="C6" s="248" t="s">
        <v>645</v>
      </c>
      <c r="D6" s="19" t="s">
        <v>646</v>
      </c>
      <c r="E6" s="249">
        <v>7.4999999999999997E-2</v>
      </c>
      <c r="F6" s="19" t="s">
        <v>647</v>
      </c>
      <c r="G6" s="248" t="s">
        <v>603</v>
      </c>
      <c r="H6" s="250">
        <v>10990</v>
      </c>
      <c r="I6" s="251">
        <v>300</v>
      </c>
      <c r="J6" s="252">
        <f>H6-I6</f>
        <v>10690</v>
      </c>
      <c r="K6" s="253" t="s">
        <v>648</v>
      </c>
      <c r="L6" s="146">
        <v>7.0000000000000007E-2</v>
      </c>
      <c r="M6" s="146">
        <v>7.0000000000000007E-2</v>
      </c>
      <c r="N6" s="146">
        <v>7.0000000000000007E-2</v>
      </c>
      <c r="P6" t="e">
        <v>#N/A</v>
      </c>
      <c r="Q6" s="20" t="s">
        <v>142</v>
      </c>
    </row>
    <row r="7" spans="2:17" ht="43.2" x14ac:dyDescent="0.3">
      <c r="B7" s="8" t="s">
        <v>644</v>
      </c>
      <c r="C7" s="224" t="s">
        <v>645</v>
      </c>
      <c r="D7" s="15" t="s">
        <v>649</v>
      </c>
      <c r="E7" s="225">
        <v>0</v>
      </c>
      <c r="F7" s="15" t="s">
        <v>647</v>
      </c>
      <c r="G7" s="224" t="s">
        <v>259</v>
      </c>
      <c r="H7" s="254">
        <v>11290</v>
      </c>
      <c r="I7" s="255"/>
      <c r="J7" s="227">
        <f t="shared" ref="J7:J9" si="0">H7-I7</f>
        <v>11290</v>
      </c>
      <c r="K7" s="256" t="s">
        <v>650</v>
      </c>
      <c r="L7" s="146">
        <v>7.0000000000000007E-2</v>
      </c>
      <c r="M7" s="146">
        <v>7.0000000000000007E-2</v>
      </c>
      <c r="N7" s="146">
        <v>7.0000000000000007E-2</v>
      </c>
      <c r="P7" t="e">
        <v>#N/A</v>
      </c>
      <c r="Q7" s="20" t="s">
        <v>142</v>
      </c>
    </row>
    <row r="8" spans="2:17" x14ac:dyDescent="0.3">
      <c r="B8" s="8" t="s">
        <v>644</v>
      </c>
      <c r="C8" s="224" t="s">
        <v>645</v>
      </c>
      <c r="D8" s="15" t="s">
        <v>651</v>
      </c>
      <c r="E8" s="225">
        <v>7.4999999999999997E-2</v>
      </c>
      <c r="F8" s="15" t="s">
        <v>652</v>
      </c>
      <c r="G8" s="224" t="s">
        <v>603</v>
      </c>
      <c r="H8" s="254">
        <v>11990</v>
      </c>
      <c r="I8" s="255">
        <v>500</v>
      </c>
      <c r="J8" s="227">
        <f t="shared" si="0"/>
        <v>11490</v>
      </c>
      <c r="K8" s="257" t="s">
        <v>648</v>
      </c>
      <c r="L8" s="146">
        <v>7.0000000000000007E-2</v>
      </c>
      <c r="M8" s="146">
        <v>7.0000000000000007E-2</v>
      </c>
      <c r="N8" s="146">
        <v>7.0000000000000007E-2</v>
      </c>
      <c r="P8" t="e">
        <v>#N/A</v>
      </c>
      <c r="Q8" s="20" t="s">
        <v>142</v>
      </c>
    </row>
    <row r="9" spans="2:17" ht="60" customHeight="1" x14ac:dyDescent="0.3">
      <c r="B9" s="8" t="s">
        <v>644</v>
      </c>
      <c r="C9" s="224" t="s">
        <v>645</v>
      </c>
      <c r="D9" s="15" t="s">
        <v>653</v>
      </c>
      <c r="E9" s="225">
        <v>0</v>
      </c>
      <c r="F9" s="15" t="s">
        <v>654</v>
      </c>
      <c r="G9" s="224" t="s">
        <v>259</v>
      </c>
      <c r="H9" s="254">
        <v>12090</v>
      </c>
      <c r="I9" s="255"/>
      <c r="J9" s="227">
        <f t="shared" si="0"/>
        <v>12090</v>
      </c>
      <c r="K9" s="256" t="s">
        <v>655</v>
      </c>
      <c r="L9" s="146">
        <v>7.0000000000000007E-2</v>
      </c>
      <c r="M9" s="146">
        <v>7.0000000000000007E-2</v>
      </c>
      <c r="N9" s="146">
        <v>7.0000000000000007E-2</v>
      </c>
      <c r="P9" t="e">
        <v>#N/A</v>
      </c>
      <c r="Q9" s="20" t="s">
        <v>142</v>
      </c>
    </row>
    <row r="10" spans="2:17" ht="16.5" customHeight="1" x14ac:dyDescent="0.3">
      <c r="B10" s="9" t="s">
        <v>644</v>
      </c>
      <c r="C10" s="248" t="s">
        <v>656</v>
      </c>
      <c r="D10" s="19" t="s">
        <v>657</v>
      </c>
      <c r="E10" s="249">
        <v>0</v>
      </c>
      <c r="F10" s="258" t="s">
        <v>658</v>
      </c>
      <c r="G10" s="248" t="s">
        <v>603</v>
      </c>
      <c r="H10" s="250">
        <v>12990</v>
      </c>
      <c r="I10" s="251">
        <v>300</v>
      </c>
      <c r="J10" s="252">
        <f>H10-I10</f>
        <v>12690</v>
      </c>
      <c r="K10" s="253" t="s">
        <v>659</v>
      </c>
      <c r="L10" s="259">
        <v>7.0000000000000007E-2</v>
      </c>
      <c r="M10" s="259">
        <v>7.0000000000000007E-2</v>
      </c>
      <c r="N10" s="259">
        <v>7.0000000000000007E-2</v>
      </c>
      <c r="O10" s="21"/>
      <c r="P10" s="21" t="s">
        <v>660</v>
      </c>
      <c r="Q10" s="260">
        <v>0</v>
      </c>
    </row>
    <row r="11" spans="2:17" ht="16.5" customHeight="1" x14ac:dyDescent="0.3">
      <c r="B11" s="8" t="s">
        <v>644</v>
      </c>
      <c r="C11" s="224" t="s">
        <v>656</v>
      </c>
      <c r="D11" s="15" t="s">
        <v>661</v>
      </c>
      <c r="E11" s="225">
        <v>0</v>
      </c>
      <c r="F11" s="261" t="s">
        <v>658</v>
      </c>
      <c r="G11" s="224" t="s">
        <v>662</v>
      </c>
      <c r="H11" s="254">
        <v>13940</v>
      </c>
      <c r="I11" s="255">
        <v>300</v>
      </c>
      <c r="J11" s="227">
        <f>H11-I11</f>
        <v>13640</v>
      </c>
      <c r="K11" s="257" t="s">
        <v>659</v>
      </c>
      <c r="L11" s="146"/>
      <c r="M11" s="146"/>
      <c r="N11" s="146"/>
      <c r="Q11" s="147">
        <v>0</v>
      </c>
    </row>
    <row r="12" spans="2:17" ht="16.5" customHeight="1" x14ac:dyDescent="0.3">
      <c r="B12" s="8" t="s">
        <v>644</v>
      </c>
      <c r="C12" s="224" t="s">
        <v>656</v>
      </c>
      <c r="D12" s="15" t="s">
        <v>663</v>
      </c>
      <c r="E12" s="225">
        <v>0</v>
      </c>
      <c r="F12" s="261" t="s">
        <v>658</v>
      </c>
      <c r="G12" s="224" t="s">
        <v>664</v>
      </c>
      <c r="H12" s="254">
        <v>13940</v>
      </c>
      <c r="I12" s="255">
        <v>300</v>
      </c>
      <c r="J12" s="227">
        <f>H12-I12</f>
        <v>13640</v>
      </c>
      <c r="K12" s="257" t="s">
        <v>659</v>
      </c>
      <c r="L12" s="146"/>
      <c r="M12" s="146"/>
      <c r="N12" s="146"/>
      <c r="Q12" s="147"/>
    </row>
    <row r="13" spans="2:17" ht="16.5" customHeight="1" x14ac:dyDescent="0.3">
      <c r="B13" s="8" t="s">
        <v>644</v>
      </c>
      <c r="C13" s="224" t="s">
        <v>656</v>
      </c>
      <c r="D13" s="15" t="s">
        <v>665</v>
      </c>
      <c r="E13" s="225">
        <v>0</v>
      </c>
      <c r="F13" s="261" t="s">
        <v>666</v>
      </c>
      <c r="G13" s="224" t="s">
        <v>603</v>
      </c>
      <c r="H13" s="254">
        <v>13990</v>
      </c>
      <c r="I13" s="255">
        <v>500</v>
      </c>
      <c r="J13" s="227">
        <f t="shared" ref="J13:J18" si="1">H13-I13</f>
        <v>13490</v>
      </c>
      <c r="K13" s="257" t="s">
        <v>659</v>
      </c>
      <c r="L13" s="146">
        <v>7.0000000000000007E-2</v>
      </c>
      <c r="M13" s="146">
        <v>7.0000000000000007E-2</v>
      </c>
      <c r="N13" s="146">
        <v>7.0000000000000007E-2</v>
      </c>
      <c r="P13" t="s">
        <v>667</v>
      </c>
      <c r="Q13" s="147">
        <v>0</v>
      </c>
    </row>
    <row r="14" spans="2:17" ht="16.5" customHeight="1" x14ac:dyDescent="0.3">
      <c r="B14" s="8" t="s">
        <v>644</v>
      </c>
      <c r="C14" s="224" t="s">
        <v>656</v>
      </c>
      <c r="D14" s="15" t="s">
        <v>668</v>
      </c>
      <c r="E14" s="225">
        <v>0</v>
      </c>
      <c r="F14" s="261" t="s">
        <v>666</v>
      </c>
      <c r="G14" s="224" t="s">
        <v>662</v>
      </c>
      <c r="H14" s="254">
        <v>14940</v>
      </c>
      <c r="I14" s="255">
        <v>500</v>
      </c>
      <c r="J14" s="227">
        <f t="shared" si="1"/>
        <v>14440</v>
      </c>
      <c r="K14" s="257" t="s">
        <v>659</v>
      </c>
      <c r="L14" s="146"/>
      <c r="M14" s="146"/>
      <c r="N14" s="146"/>
      <c r="Q14" s="147">
        <v>0</v>
      </c>
    </row>
    <row r="15" spans="2:17" ht="16.5" customHeight="1" x14ac:dyDescent="0.3">
      <c r="B15" s="8" t="s">
        <v>644</v>
      </c>
      <c r="C15" s="224" t="s">
        <v>656</v>
      </c>
      <c r="D15" s="262" t="s">
        <v>669</v>
      </c>
      <c r="E15" s="225">
        <v>0</v>
      </c>
      <c r="F15" s="261" t="s">
        <v>666</v>
      </c>
      <c r="G15" s="224" t="s">
        <v>664</v>
      </c>
      <c r="H15" s="254">
        <v>14940</v>
      </c>
      <c r="I15" s="255">
        <v>500</v>
      </c>
      <c r="J15" s="227">
        <f t="shared" si="1"/>
        <v>14440</v>
      </c>
      <c r="K15" s="257" t="s">
        <v>659</v>
      </c>
      <c r="L15" s="146"/>
      <c r="M15" s="146"/>
      <c r="N15" s="146"/>
      <c r="Q15" s="147"/>
    </row>
    <row r="16" spans="2:17" ht="16.5" customHeight="1" x14ac:dyDescent="0.3">
      <c r="B16" s="8" t="s">
        <v>644</v>
      </c>
      <c r="C16" s="224" t="s">
        <v>656</v>
      </c>
      <c r="D16" s="15" t="s">
        <v>670</v>
      </c>
      <c r="E16" s="225">
        <v>0</v>
      </c>
      <c r="F16" s="261" t="s">
        <v>671</v>
      </c>
      <c r="G16" s="224" t="s">
        <v>672</v>
      </c>
      <c r="H16" s="254">
        <v>15790</v>
      </c>
      <c r="I16" s="255">
        <v>300</v>
      </c>
      <c r="J16" s="227">
        <f t="shared" si="1"/>
        <v>15490</v>
      </c>
      <c r="K16" s="567" t="s">
        <v>673</v>
      </c>
      <c r="L16" s="146"/>
      <c r="M16" s="146"/>
      <c r="N16" s="146"/>
      <c r="Q16" s="147" t="s">
        <v>142</v>
      </c>
    </row>
    <row r="17" spans="2:17" ht="16.5" customHeight="1" x14ac:dyDescent="0.3">
      <c r="B17" s="8" t="s">
        <v>644</v>
      </c>
      <c r="C17" s="224" t="s">
        <v>656</v>
      </c>
      <c r="D17" s="15" t="s">
        <v>674</v>
      </c>
      <c r="E17" s="225">
        <v>0</v>
      </c>
      <c r="F17" s="261" t="s">
        <v>675</v>
      </c>
      <c r="G17" s="224" t="s">
        <v>672</v>
      </c>
      <c r="H17" s="254">
        <v>16990</v>
      </c>
      <c r="I17" s="255">
        <v>300</v>
      </c>
      <c r="J17" s="263">
        <f t="shared" si="1"/>
        <v>16690</v>
      </c>
      <c r="K17" s="568"/>
      <c r="L17" s="146"/>
      <c r="M17" s="146"/>
      <c r="N17" s="146"/>
      <c r="Q17" s="147" t="s">
        <v>142</v>
      </c>
    </row>
    <row r="18" spans="2:17" ht="16.5" customHeight="1" x14ac:dyDescent="0.3">
      <c r="B18" s="9" t="s">
        <v>644</v>
      </c>
      <c r="C18" s="248" t="s">
        <v>676</v>
      </c>
      <c r="D18" s="19" t="s">
        <v>677</v>
      </c>
      <c r="E18" s="249">
        <v>0</v>
      </c>
      <c r="F18" s="19" t="s">
        <v>678</v>
      </c>
      <c r="G18" s="248" t="s">
        <v>672</v>
      </c>
      <c r="H18" s="250">
        <v>18990</v>
      </c>
      <c r="I18" s="264">
        <v>300</v>
      </c>
      <c r="J18" s="254">
        <f t="shared" si="1"/>
        <v>18690</v>
      </c>
      <c r="K18" s="265"/>
      <c r="L18" s="259">
        <v>7.0000000000000007E-2</v>
      </c>
      <c r="M18" s="259">
        <v>7.0000000000000007E-2</v>
      </c>
      <c r="N18" s="259">
        <v>7.0000000000000007E-2</v>
      </c>
      <c r="O18" s="21"/>
      <c r="P18" s="21" t="s">
        <v>641</v>
      </c>
      <c r="Q18" s="260" t="s">
        <v>142</v>
      </c>
    </row>
    <row r="19" spans="2:17" ht="16.5" customHeight="1" x14ac:dyDescent="0.3">
      <c r="B19" s="8" t="s">
        <v>644</v>
      </c>
      <c r="C19" s="224" t="s">
        <v>676</v>
      </c>
      <c r="D19" s="15" t="s">
        <v>679</v>
      </c>
      <c r="E19" s="225">
        <v>0</v>
      </c>
      <c r="F19" s="15" t="s">
        <v>680</v>
      </c>
      <c r="G19" s="224" t="s">
        <v>672</v>
      </c>
      <c r="H19" s="254">
        <v>20590</v>
      </c>
      <c r="I19" s="266">
        <v>300</v>
      </c>
      <c r="J19" s="263">
        <f>H19-I19</f>
        <v>20290</v>
      </c>
      <c r="K19" s="267"/>
      <c r="L19" s="146">
        <v>7.0000000000000007E-2</v>
      </c>
      <c r="M19" s="146">
        <v>7.0000000000000007E-2</v>
      </c>
      <c r="N19" s="146">
        <v>7.0000000000000007E-2</v>
      </c>
      <c r="P19" t="s">
        <v>681</v>
      </c>
      <c r="Q19" s="147" t="s">
        <v>142</v>
      </c>
    </row>
    <row r="20" spans="2:17" ht="16.5" customHeight="1" x14ac:dyDescent="0.3">
      <c r="B20" s="268" t="s">
        <v>644</v>
      </c>
      <c r="C20" s="248" t="s">
        <v>682</v>
      </c>
      <c r="D20" s="269" t="s">
        <v>683</v>
      </c>
      <c r="E20" s="249">
        <v>0</v>
      </c>
      <c r="F20" s="269" t="s">
        <v>684</v>
      </c>
      <c r="G20" s="19" t="s">
        <v>672</v>
      </c>
      <c r="H20" s="270">
        <v>19990</v>
      </c>
      <c r="I20" s="251">
        <v>200</v>
      </c>
      <c r="J20" s="227">
        <f>H20-I20</f>
        <v>19790</v>
      </c>
      <c r="K20" s="253"/>
      <c r="L20" s="259"/>
      <c r="M20" s="259"/>
      <c r="N20" s="259"/>
      <c r="O20" s="21"/>
      <c r="P20" s="21"/>
      <c r="Q20" s="260" t="s">
        <v>142</v>
      </c>
    </row>
    <row r="21" spans="2:17" ht="16.5" customHeight="1" x14ac:dyDescent="0.3">
      <c r="B21" s="271" t="s">
        <v>644</v>
      </c>
      <c r="C21" s="224" t="s">
        <v>682</v>
      </c>
      <c r="D21" s="272" t="s">
        <v>685</v>
      </c>
      <c r="E21" s="225">
        <v>0</v>
      </c>
      <c r="F21" s="272" t="s">
        <v>686</v>
      </c>
      <c r="G21" s="15" t="s">
        <v>672</v>
      </c>
      <c r="H21" s="273">
        <v>22390</v>
      </c>
      <c r="I21" s="255"/>
      <c r="J21" s="227">
        <f t="shared" ref="J21:J23" si="2">H21-I21</f>
        <v>22390</v>
      </c>
      <c r="K21" s="257"/>
      <c r="L21" s="146"/>
      <c r="M21" s="146"/>
      <c r="N21" s="146"/>
      <c r="Q21" s="147" t="s">
        <v>142</v>
      </c>
    </row>
    <row r="22" spans="2:17" x14ac:dyDescent="0.3">
      <c r="B22" s="10" t="s">
        <v>644</v>
      </c>
      <c r="C22" s="286" t="s">
        <v>682</v>
      </c>
      <c r="D22" s="23" t="s">
        <v>687</v>
      </c>
      <c r="E22" s="288">
        <v>0</v>
      </c>
      <c r="F22" s="23" t="s">
        <v>688</v>
      </c>
      <c r="G22" s="286" t="s">
        <v>672</v>
      </c>
      <c r="H22" s="524">
        <v>23990</v>
      </c>
      <c r="I22" s="450"/>
      <c r="J22" s="263">
        <f t="shared" si="2"/>
        <v>23990</v>
      </c>
      <c r="K22" s="525"/>
      <c r="L22" s="491"/>
      <c r="M22" s="491"/>
      <c r="N22" s="491"/>
      <c r="O22" s="18"/>
      <c r="P22" s="18"/>
      <c r="Q22" s="526" t="s">
        <v>142</v>
      </c>
    </row>
    <row r="23" spans="2:17" ht="15" thickBot="1" x14ac:dyDescent="0.35">
      <c r="B23" s="274" t="s">
        <v>644</v>
      </c>
      <c r="C23" s="237" t="s">
        <v>682</v>
      </c>
      <c r="D23" s="275" t="s">
        <v>689</v>
      </c>
      <c r="E23" s="238">
        <v>0</v>
      </c>
      <c r="F23" s="276" t="s">
        <v>690</v>
      </c>
      <c r="G23" s="152" t="s">
        <v>672</v>
      </c>
      <c r="H23" s="277">
        <v>29990</v>
      </c>
      <c r="I23" s="278">
        <v>100</v>
      </c>
      <c r="J23" s="240">
        <f t="shared" si="2"/>
        <v>29890</v>
      </c>
      <c r="K23" s="241"/>
      <c r="L23" s="16"/>
      <c r="M23" s="16"/>
      <c r="N23" s="16"/>
      <c r="O23" s="16"/>
      <c r="P23" s="16"/>
      <c r="Q23" s="164" t="s">
        <v>177</v>
      </c>
    </row>
    <row r="24" spans="2:17" x14ac:dyDescent="0.3">
      <c r="H24" s="279"/>
      <c r="J24" s="279"/>
    </row>
    <row r="25" spans="2:17" x14ac:dyDescent="0.3">
      <c r="H25" s="279"/>
      <c r="J25" s="279"/>
    </row>
    <row r="26" spans="2:17" x14ac:dyDescent="0.3">
      <c r="H26" s="279"/>
    </row>
    <row r="27" spans="2:17" x14ac:dyDescent="0.3">
      <c r="H27" s="279"/>
    </row>
    <row r="28" spans="2:17" x14ac:dyDescent="0.3">
      <c r="H28" s="279"/>
    </row>
    <row r="31" spans="2:17" ht="16.5" hidden="1" customHeight="1" x14ac:dyDescent="0.3">
      <c r="B31" s="8" t="s">
        <v>253</v>
      </c>
      <c r="C31" s="224" t="s">
        <v>254</v>
      </c>
      <c r="D31" s="134" t="s">
        <v>257</v>
      </c>
      <c r="E31" s="225">
        <v>0</v>
      </c>
      <c r="F31" s="134" t="s">
        <v>258</v>
      </c>
      <c r="G31" s="15"/>
      <c r="H31" s="281"/>
      <c r="I31" s="281"/>
      <c r="J31" s="281"/>
      <c r="K31" s="281"/>
    </row>
    <row r="32" spans="2:17" ht="16.5" hidden="1" customHeight="1" x14ac:dyDescent="0.3">
      <c r="B32" s="8" t="s">
        <v>253</v>
      </c>
      <c r="C32" s="224" t="s">
        <v>254</v>
      </c>
      <c r="D32" s="134" t="s">
        <v>262</v>
      </c>
      <c r="E32" s="225">
        <v>0</v>
      </c>
      <c r="F32" s="134" t="s">
        <v>263</v>
      </c>
      <c r="G32" s="15"/>
      <c r="H32" s="281"/>
      <c r="I32" s="281"/>
      <c r="J32" s="281"/>
      <c r="K32" s="281"/>
    </row>
    <row r="33" spans="2:11" ht="16.5" hidden="1" customHeight="1" x14ac:dyDescent="0.3">
      <c r="B33" s="8" t="s">
        <v>253</v>
      </c>
      <c r="C33" s="224" t="s">
        <v>254</v>
      </c>
      <c r="D33" s="134" t="s">
        <v>266</v>
      </c>
      <c r="E33" s="225">
        <v>0</v>
      </c>
      <c r="F33" s="134" t="s">
        <v>267</v>
      </c>
      <c r="G33" s="15"/>
      <c r="H33" s="281"/>
      <c r="I33" s="281"/>
      <c r="J33" s="281"/>
      <c r="K33" s="281"/>
    </row>
    <row r="34" spans="2:11" ht="16.5" hidden="1" customHeight="1" x14ac:dyDescent="0.3">
      <c r="B34" s="148" t="s">
        <v>253</v>
      </c>
      <c r="C34" s="237" t="s">
        <v>254</v>
      </c>
      <c r="D34" s="150" t="s">
        <v>270</v>
      </c>
      <c r="E34" s="238">
        <v>0</v>
      </c>
      <c r="F34" s="150" t="s">
        <v>271</v>
      </c>
      <c r="G34" s="152"/>
      <c r="H34" s="281"/>
      <c r="I34" s="281"/>
      <c r="J34" s="281"/>
      <c r="K34" s="281"/>
    </row>
  </sheetData>
  <mergeCells count="4">
    <mergeCell ref="B1:G1"/>
    <mergeCell ref="B2:G2"/>
    <mergeCell ref="H4:K4"/>
    <mergeCell ref="K16:K17"/>
  </mergeCells>
  <conditionalFormatting sqref="L6:N21">
    <cfRule type="cellIs" dxfId="12" priority="3" operator="between">
      <formula>0.01</formula>
      <formula>0.06</formula>
    </cfRule>
  </conditionalFormatting>
  <conditionalFormatting sqref="L6:N21">
    <cfRule type="expression" dxfId="11" priority="4">
      <formula>#REF!&lt;&gt;#REF!</formula>
    </cfRule>
  </conditionalFormatting>
  <conditionalFormatting sqref="L22:N22">
    <cfRule type="cellIs" dxfId="10" priority="1" operator="between">
      <formula>0.01</formula>
      <formula>0.06</formula>
    </cfRule>
  </conditionalFormatting>
  <conditionalFormatting sqref="L22:N22">
    <cfRule type="expression" dxfId="9" priority="2">
      <formula>#REF!&lt;&gt;#REF!</formula>
    </cfRule>
  </conditionalFormatting>
  <pageMargins left="0.7" right="0.7" top="0.75" bottom="0.75" header="0.3" footer="0.3"/>
  <pageSetup orientation="portrait" r:id="rId1"/>
  <customProperties>
    <customPr name="_pios_id" r:id="rId2"/>
  </customPropertie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DBB4E-9A75-46F4-90D8-A73525813D44}">
  <dimension ref="B1:Q15"/>
  <sheetViews>
    <sheetView showGridLines="0" zoomScale="80" zoomScaleNormal="80" workbookViewId="0">
      <pane xSplit="6" ySplit="5" topLeftCell="G6" activePane="bottomRight" state="frozen"/>
      <selection pane="topRight" activeCell="G1" sqref="G1"/>
      <selection pane="bottomLeft" activeCell="A6" sqref="A6"/>
      <selection pane="bottomRight" activeCell="F6" sqref="F6"/>
    </sheetView>
  </sheetViews>
  <sheetFormatPr baseColWidth="10" defaultColWidth="11.44140625" defaultRowHeight="14.4" x14ac:dyDescent="0.3"/>
  <cols>
    <col min="1" max="1" width="2.6640625" customWidth="1"/>
    <col min="2" max="2" width="14" customWidth="1"/>
    <col min="3" max="3" width="17.5546875" bestFit="1" customWidth="1"/>
    <col min="4" max="4" width="27.6640625" customWidth="1"/>
    <col min="5" max="5" width="10.109375" customWidth="1"/>
    <col min="6" max="6" width="49.44140625" bestFit="1" customWidth="1"/>
    <col min="7" max="7" width="14.88671875" style="1" customWidth="1"/>
    <col min="8" max="8" width="11.5546875" style="1" customWidth="1"/>
    <col min="9" max="9" width="15.88671875" style="1" customWidth="1"/>
    <col min="10" max="10" width="33.33203125" style="1" customWidth="1"/>
    <col min="11" max="11" width="13.33203125" customWidth="1"/>
    <col min="12" max="12" width="11.88671875" customWidth="1"/>
    <col min="13" max="13" width="12.88671875" customWidth="1"/>
    <col min="14" max="14" width="20.33203125" customWidth="1"/>
    <col min="15" max="15" width="7.33203125" style="1" bestFit="1" customWidth="1"/>
    <col min="16" max="16" width="33.44140625" style="1" bestFit="1" customWidth="1"/>
    <col min="17" max="17" width="20.6640625" style="1" customWidth="1"/>
  </cols>
  <sheetData>
    <row r="1" spans="2:17" s="2" customFormat="1" ht="23.4" x14ac:dyDescent="0.45">
      <c r="B1" s="555" t="s">
        <v>691</v>
      </c>
      <c r="C1" s="555"/>
      <c r="D1" s="555"/>
      <c r="E1" s="555"/>
      <c r="F1" s="555"/>
      <c r="G1" s="500"/>
      <c r="H1" s="500"/>
      <c r="I1" s="500"/>
      <c r="J1" s="500"/>
      <c r="O1" s="6"/>
      <c r="P1" s="6"/>
      <c r="Q1" s="6"/>
    </row>
    <row r="2" spans="2:17" x14ac:dyDescent="0.3">
      <c r="B2" s="556" t="s">
        <v>1</v>
      </c>
      <c r="C2" s="556"/>
      <c r="D2" s="556"/>
      <c r="E2" s="556"/>
      <c r="F2" s="556"/>
      <c r="G2" s="501"/>
      <c r="H2" s="501"/>
      <c r="I2" s="501"/>
      <c r="J2" s="501"/>
    </row>
    <row r="3" spans="2:17" ht="5.4" customHeight="1" thickBot="1" x14ac:dyDescent="0.35"/>
    <row r="4" spans="2:17" ht="15" thickBot="1" x14ac:dyDescent="0.35">
      <c r="G4" s="557" t="s">
        <v>3</v>
      </c>
      <c r="H4" s="558"/>
      <c r="I4" s="558"/>
      <c r="J4" s="559"/>
      <c r="K4" s="557" t="s">
        <v>4</v>
      </c>
      <c r="L4" s="558"/>
      <c r="M4" s="558"/>
      <c r="N4" s="559"/>
      <c r="P4" s="569" t="s">
        <v>692</v>
      </c>
      <c r="Q4" s="570"/>
    </row>
    <row r="5" spans="2:17" ht="45.75" customHeight="1" thickBot="1" x14ac:dyDescent="0.35">
      <c r="B5" s="11" t="s">
        <v>5</v>
      </c>
      <c r="C5" s="4" t="s">
        <v>6</v>
      </c>
      <c r="D5" s="28" t="s">
        <v>7</v>
      </c>
      <c r="E5" s="4" t="s">
        <v>8</v>
      </c>
      <c r="F5" s="28" t="s">
        <v>9</v>
      </c>
      <c r="G5" s="29" t="s">
        <v>353</v>
      </c>
      <c r="H5" s="27" t="s">
        <v>11</v>
      </c>
      <c r="I5" s="27" t="s">
        <v>354</v>
      </c>
      <c r="J5" s="30" t="s">
        <v>13</v>
      </c>
      <c r="K5" s="29" t="s">
        <v>353</v>
      </c>
      <c r="L5" s="27" t="s">
        <v>11</v>
      </c>
      <c r="M5" s="27" t="s">
        <v>354</v>
      </c>
      <c r="N5" s="30" t="s">
        <v>13</v>
      </c>
      <c r="O5" s="27" t="s">
        <v>19</v>
      </c>
      <c r="P5" s="222" t="s">
        <v>693</v>
      </c>
      <c r="Q5" s="223" t="s">
        <v>357</v>
      </c>
    </row>
    <row r="6" spans="2:17" x14ac:dyDescent="0.3">
      <c r="B6" s="8" t="s">
        <v>694</v>
      </c>
      <c r="C6" s="224" t="s">
        <v>695</v>
      </c>
      <c r="D6" s="134" t="s">
        <v>696</v>
      </c>
      <c r="E6" s="225">
        <v>0.05</v>
      </c>
      <c r="F6" s="134" t="s">
        <v>697</v>
      </c>
      <c r="G6" s="226"/>
      <c r="H6" s="227"/>
      <c r="I6" s="229"/>
      <c r="J6" s="228"/>
      <c r="K6" s="226">
        <v>21690</v>
      </c>
      <c r="L6" s="227">
        <v>700</v>
      </c>
      <c r="M6" s="229">
        <f>+K6-L6</f>
        <v>20990</v>
      </c>
      <c r="N6" s="228"/>
      <c r="O6" s="1" t="s">
        <v>25</v>
      </c>
      <c r="P6" s="230" t="s">
        <v>698</v>
      </c>
      <c r="Q6" s="231"/>
    </row>
    <row r="7" spans="2:17" x14ac:dyDescent="0.3">
      <c r="B7" s="8" t="s">
        <v>694</v>
      </c>
      <c r="C7" s="224" t="s">
        <v>699</v>
      </c>
      <c r="D7" s="134" t="s">
        <v>700</v>
      </c>
      <c r="E7" s="225">
        <v>0.1</v>
      </c>
      <c r="F7" s="134" t="s">
        <v>701</v>
      </c>
      <c r="G7" s="226">
        <v>20990</v>
      </c>
      <c r="H7" s="227">
        <f>+G7-I7</f>
        <v>2000</v>
      </c>
      <c r="I7" s="229">
        <v>18990</v>
      </c>
      <c r="J7" s="232"/>
      <c r="K7" s="226">
        <v>20990</v>
      </c>
      <c r="L7" s="227"/>
      <c r="M7" s="229">
        <v>20990</v>
      </c>
      <c r="N7" s="228"/>
      <c r="O7" s="1" t="s">
        <v>142</v>
      </c>
      <c r="P7" s="233" t="s">
        <v>698</v>
      </c>
      <c r="Q7" s="234"/>
    </row>
    <row r="8" spans="2:17" x14ac:dyDescent="0.3">
      <c r="B8" s="8" t="s">
        <v>694</v>
      </c>
      <c r="C8" s="224" t="s">
        <v>699</v>
      </c>
      <c r="D8" s="134" t="s">
        <v>702</v>
      </c>
      <c r="E8" s="225">
        <v>0.1</v>
      </c>
      <c r="F8" s="134" t="s">
        <v>703</v>
      </c>
      <c r="G8" s="226">
        <v>22990</v>
      </c>
      <c r="H8" s="227">
        <f t="shared" ref="H8:H9" si="0">+G8-I8</f>
        <v>2000</v>
      </c>
      <c r="I8" s="229">
        <v>20990</v>
      </c>
      <c r="K8" s="226">
        <v>22990</v>
      </c>
      <c r="L8" s="227"/>
      <c r="M8" s="229">
        <v>22990</v>
      </c>
      <c r="N8" s="228"/>
      <c r="O8" s="1" t="s">
        <v>25</v>
      </c>
      <c r="P8" s="233"/>
      <c r="Q8" s="234"/>
    </row>
    <row r="9" spans="2:17" x14ac:dyDescent="0.3">
      <c r="B9" s="8" t="s">
        <v>694</v>
      </c>
      <c r="C9" s="224" t="s">
        <v>704</v>
      </c>
      <c r="D9" s="134" t="s">
        <v>705</v>
      </c>
      <c r="E9" s="225">
        <v>0.1</v>
      </c>
      <c r="F9" s="134" t="s">
        <v>706</v>
      </c>
      <c r="G9" s="226">
        <v>27990</v>
      </c>
      <c r="H9" s="227">
        <f t="shared" si="0"/>
        <v>1000</v>
      </c>
      <c r="I9" s="229">
        <v>26990</v>
      </c>
      <c r="J9" s="232"/>
      <c r="K9" s="226"/>
      <c r="L9" s="227"/>
      <c r="M9" s="229"/>
      <c r="N9" s="228"/>
      <c r="O9" s="1" t="s">
        <v>142</v>
      </c>
      <c r="P9" s="233" t="s">
        <v>698</v>
      </c>
      <c r="Q9" s="234"/>
    </row>
    <row r="10" spans="2:17" s="5" customFormat="1" x14ac:dyDescent="0.3">
      <c r="B10" s="8" t="s">
        <v>694</v>
      </c>
      <c r="C10" s="224" t="s">
        <v>704</v>
      </c>
      <c r="D10" s="134" t="s">
        <v>707</v>
      </c>
      <c r="E10" s="225">
        <v>0.1</v>
      </c>
      <c r="F10" s="134" t="s">
        <v>708</v>
      </c>
      <c r="G10" s="226"/>
      <c r="H10" s="227"/>
      <c r="I10" s="229"/>
      <c r="J10" s="228"/>
      <c r="K10" s="226">
        <v>32490</v>
      </c>
      <c r="L10" s="227"/>
      <c r="M10" s="229">
        <f>+K10-L10</f>
        <v>32490</v>
      </c>
      <c r="N10" s="228"/>
      <c r="O10" s="1" t="s">
        <v>142</v>
      </c>
      <c r="P10" s="235"/>
      <c r="Q10" s="236"/>
    </row>
    <row r="11" spans="2:17" x14ac:dyDescent="0.3">
      <c r="B11" s="8" t="s">
        <v>694</v>
      </c>
      <c r="C11" s="224" t="s">
        <v>704</v>
      </c>
      <c r="D11" s="134" t="s">
        <v>709</v>
      </c>
      <c r="E11" s="225">
        <v>0.1</v>
      </c>
      <c r="F11" s="134" t="s">
        <v>710</v>
      </c>
      <c r="G11" s="226"/>
      <c r="H11" s="227"/>
      <c r="I11" s="229"/>
      <c r="J11" s="228"/>
      <c r="K11" s="226">
        <v>35990</v>
      </c>
      <c r="L11" s="227"/>
      <c r="M11" s="229">
        <v>35990</v>
      </c>
      <c r="N11" s="228"/>
      <c r="O11" s="1">
        <v>0</v>
      </c>
      <c r="P11" s="233"/>
      <c r="Q11" s="234"/>
    </row>
    <row r="12" spans="2:17" s="5" customFormat="1" x14ac:dyDescent="0.3">
      <c r="B12" s="8" t="s">
        <v>694</v>
      </c>
      <c r="C12" s="224" t="s">
        <v>711</v>
      </c>
      <c r="D12" s="134" t="s">
        <v>712</v>
      </c>
      <c r="E12" s="225">
        <v>0</v>
      </c>
      <c r="F12" s="134" t="s">
        <v>713</v>
      </c>
      <c r="G12" s="226"/>
      <c r="H12" s="227"/>
      <c r="I12" s="229"/>
      <c r="J12" s="228"/>
      <c r="K12" s="226">
        <v>17990</v>
      </c>
      <c r="L12" s="227">
        <v>1000</v>
      </c>
      <c r="M12" s="229">
        <v>16990</v>
      </c>
      <c r="N12" s="228"/>
      <c r="O12" s="1">
        <v>0</v>
      </c>
      <c r="P12" s="233" t="s">
        <v>698</v>
      </c>
      <c r="Q12" s="236"/>
    </row>
    <row r="13" spans="2:17" s="5" customFormat="1" x14ac:dyDescent="0.3">
      <c r="B13" s="8" t="s">
        <v>694</v>
      </c>
      <c r="C13" s="224" t="s">
        <v>711</v>
      </c>
      <c r="D13" s="134" t="s">
        <v>714</v>
      </c>
      <c r="E13" s="225">
        <v>0</v>
      </c>
      <c r="F13" s="134" t="s">
        <v>715</v>
      </c>
      <c r="G13" s="226"/>
      <c r="H13" s="227"/>
      <c r="I13" s="229"/>
      <c r="J13" s="228"/>
      <c r="K13" s="226">
        <v>18490</v>
      </c>
      <c r="L13" s="227">
        <v>500</v>
      </c>
      <c r="M13" s="229">
        <v>17990</v>
      </c>
      <c r="N13" s="228"/>
      <c r="O13" s="1">
        <v>0</v>
      </c>
      <c r="P13" s="233" t="s">
        <v>698</v>
      </c>
      <c r="Q13" s="236"/>
    </row>
    <row r="14" spans="2:17" s="5" customFormat="1" x14ac:dyDescent="0.3">
      <c r="B14" s="513" t="s">
        <v>694</v>
      </c>
      <c r="C14" s="514" t="s">
        <v>716</v>
      </c>
      <c r="D14" s="515" t="s">
        <v>717</v>
      </c>
      <c r="E14" s="516">
        <v>0</v>
      </c>
      <c r="F14" s="515" t="s">
        <v>718</v>
      </c>
      <c r="G14" s="295"/>
      <c r="H14" s="517"/>
      <c r="I14" s="518"/>
      <c r="J14" s="519"/>
      <c r="K14" s="295">
        <v>32990</v>
      </c>
      <c r="L14" s="520">
        <v>1000</v>
      </c>
      <c r="M14" s="518">
        <f>+K14-L14</f>
        <v>31990</v>
      </c>
      <c r="N14" s="519"/>
      <c r="O14" s="521">
        <v>0</v>
      </c>
      <c r="P14" s="522"/>
      <c r="Q14" s="523"/>
    </row>
    <row r="15" spans="2:17" s="5" customFormat="1" ht="15" thickBot="1" x14ac:dyDescent="0.35">
      <c r="B15" s="148" t="s">
        <v>694</v>
      </c>
      <c r="C15" s="237" t="s">
        <v>716</v>
      </c>
      <c r="D15" s="150" t="s">
        <v>719</v>
      </c>
      <c r="E15" s="238">
        <v>0</v>
      </c>
      <c r="F15" s="150" t="s">
        <v>720</v>
      </c>
      <c r="G15" s="239">
        <v>30990</v>
      </c>
      <c r="H15" s="240">
        <f>+G15-I15</f>
        <v>500</v>
      </c>
      <c r="I15" s="242">
        <v>30490</v>
      </c>
      <c r="J15" s="241"/>
      <c r="K15" s="239">
        <v>31990</v>
      </c>
      <c r="L15" s="239">
        <v>1000</v>
      </c>
      <c r="M15" s="242">
        <v>30990</v>
      </c>
      <c r="N15" s="241"/>
      <c r="O15" s="89">
        <v>0</v>
      </c>
      <c r="P15" s="243" t="s">
        <v>698</v>
      </c>
      <c r="Q15" s="244"/>
    </row>
  </sheetData>
  <mergeCells count="5">
    <mergeCell ref="B1:F1"/>
    <mergeCell ref="B2:F2"/>
    <mergeCell ref="G4:J4"/>
    <mergeCell ref="K4:N4"/>
    <mergeCell ref="P4:Q4"/>
  </mergeCells>
  <pageMargins left="0.7" right="0.7" top="0.75" bottom="0.75" header="0.3" footer="0.3"/>
  <pageSetup orientation="landscape" r:id="rId1"/>
  <customProperties>
    <customPr name="_pios_id" r:id="rId2"/>
  </customPropertie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1D49B4-DF89-44A2-ABFE-71EC88F3AF0B}">
  <dimension ref="B1:Y89"/>
  <sheetViews>
    <sheetView showGridLines="0" tabSelected="1" zoomScale="80" zoomScaleNormal="80" workbookViewId="0">
      <pane xSplit="6" ySplit="5" topLeftCell="G59" activePane="bottomRight" state="frozen"/>
      <selection pane="topRight" activeCell="K1" sqref="K1"/>
      <selection pane="bottomLeft" activeCell="A6" sqref="A6"/>
      <selection pane="bottomRight" activeCell="P6" sqref="P6:P76"/>
    </sheetView>
  </sheetViews>
  <sheetFormatPr baseColWidth="10" defaultColWidth="11.44140625" defaultRowHeight="14.4" x14ac:dyDescent="0.3"/>
  <cols>
    <col min="1" max="1" width="2.6640625" customWidth="1"/>
    <col min="2" max="2" width="9.6640625" customWidth="1"/>
    <col min="3" max="3" width="8.109375" style="1" customWidth="1"/>
    <col min="4" max="4" width="29.109375" customWidth="1"/>
    <col min="5" max="5" width="9.33203125" style="1" customWidth="1"/>
    <col min="6" max="6" width="36.33203125" customWidth="1"/>
    <col min="7" max="7" width="13.109375" customWidth="1"/>
    <col min="8" max="8" width="11.6640625" style="1" customWidth="1"/>
    <col min="9" max="9" width="10.6640625" style="1" customWidth="1"/>
    <col min="10" max="10" width="10.33203125" style="1" customWidth="1"/>
    <col min="11" max="11" width="12.88671875" style="1" customWidth="1"/>
    <col min="12" max="12" width="11" style="1" customWidth="1"/>
    <col min="13" max="16" width="11.5546875" style="1" customWidth="1"/>
    <col min="17" max="17" width="62.33203125" style="1" customWidth="1"/>
    <col min="18" max="20" width="11.44140625" hidden="1" customWidth="1"/>
    <col min="21" max="21" width="11" hidden="1" customWidth="1"/>
    <col min="22" max="22" width="17.5546875" hidden="1" customWidth="1"/>
    <col min="23" max="23" width="6.6640625" style="1" customWidth="1"/>
    <col min="24" max="24" width="34.5546875" customWidth="1"/>
    <col min="25" max="25" width="13.6640625" customWidth="1"/>
  </cols>
  <sheetData>
    <row r="1" spans="2:25" s="2" customFormat="1" ht="15" customHeight="1" x14ac:dyDescent="0.45">
      <c r="B1" s="555"/>
      <c r="C1" s="555"/>
      <c r="D1" s="555"/>
      <c r="E1" s="555"/>
      <c r="F1" s="555"/>
      <c r="G1" s="555"/>
      <c r="H1" s="500"/>
      <c r="I1" s="500"/>
      <c r="J1" s="500"/>
      <c r="K1" s="500"/>
      <c r="L1" s="500"/>
      <c r="M1" s="500"/>
      <c r="N1" s="500"/>
      <c r="O1" s="500"/>
      <c r="P1" s="500"/>
      <c r="Q1" s="500"/>
      <c r="W1" s="6"/>
    </row>
    <row r="2" spans="2:25" ht="25.8" x14ac:dyDescent="0.5">
      <c r="B2" s="574">
        <v>44378</v>
      </c>
      <c r="C2" s="575"/>
      <c r="D2" s="575"/>
      <c r="E2" s="575"/>
      <c r="F2" s="575"/>
      <c r="G2" s="575"/>
      <c r="H2" s="501"/>
      <c r="I2" s="501"/>
      <c r="J2" s="501"/>
      <c r="K2" s="501"/>
      <c r="L2" s="501"/>
      <c r="M2" s="501"/>
      <c r="N2" s="501"/>
      <c r="O2" s="501"/>
      <c r="P2" s="501"/>
      <c r="Q2" s="501"/>
    </row>
    <row r="3" spans="2:25" ht="5.4" customHeight="1" thickBot="1" x14ac:dyDescent="0.35"/>
    <row r="4" spans="2:25" ht="15" thickBot="1" x14ac:dyDescent="0.35">
      <c r="H4" s="557" t="s">
        <v>2</v>
      </c>
      <c r="I4" s="558"/>
      <c r="J4" s="558"/>
      <c r="K4" s="557" t="s">
        <v>3</v>
      </c>
      <c r="L4" s="558"/>
      <c r="M4" s="558"/>
      <c r="N4" s="557" t="s">
        <v>4</v>
      </c>
      <c r="O4" s="558"/>
      <c r="P4" s="558"/>
      <c r="Q4" s="502"/>
      <c r="X4" s="571" t="s">
        <v>721</v>
      </c>
      <c r="Y4" s="571"/>
    </row>
    <row r="5" spans="2:25" ht="77.25" customHeight="1" thickBot="1" x14ac:dyDescent="0.35">
      <c r="B5" s="99" t="s">
        <v>5</v>
      </c>
      <c r="C5" s="100" t="s">
        <v>6</v>
      </c>
      <c r="D5" s="101" t="s">
        <v>7</v>
      </c>
      <c r="E5" s="100" t="s">
        <v>8</v>
      </c>
      <c r="F5" s="101" t="s">
        <v>9</v>
      </c>
      <c r="G5" s="102" t="s">
        <v>135</v>
      </c>
      <c r="H5" s="103" t="s">
        <v>722</v>
      </c>
      <c r="I5" s="104" t="s">
        <v>11</v>
      </c>
      <c r="J5" s="104" t="s">
        <v>12</v>
      </c>
      <c r="K5" s="105" t="s">
        <v>722</v>
      </c>
      <c r="L5" s="105" t="s">
        <v>11</v>
      </c>
      <c r="M5" s="106" t="s">
        <v>12</v>
      </c>
      <c r="N5" s="107" t="s">
        <v>722</v>
      </c>
      <c r="O5" s="108" t="s">
        <v>11</v>
      </c>
      <c r="P5" s="109" t="s">
        <v>12</v>
      </c>
      <c r="Q5" s="100" t="s">
        <v>13</v>
      </c>
      <c r="R5" s="110" t="s">
        <v>15</v>
      </c>
      <c r="S5" s="12" t="s">
        <v>16</v>
      </c>
      <c r="T5" s="12" t="s">
        <v>355</v>
      </c>
      <c r="U5" s="13" t="s">
        <v>17</v>
      </c>
      <c r="V5" s="13" t="s">
        <v>18</v>
      </c>
      <c r="W5" s="111" t="s">
        <v>19</v>
      </c>
      <c r="X5" s="112" t="s">
        <v>723</v>
      </c>
      <c r="Y5" s="113" t="s">
        <v>357</v>
      </c>
    </row>
    <row r="6" spans="2:25" ht="16.5" customHeight="1" x14ac:dyDescent="0.3">
      <c r="B6" s="114" t="s">
        <v>724</v>
      </c>
      <c r="C6" s="115" t="s">
        <v>725</v>
      </c>
      <c r="D6" s="116" t="s">
        <v>726</v>
      </c>
      <c r="E6" s="117">
        <v>7.4999999999999997E-2</v>
      </c>
      <c r="F6" s="116" t="s">
        <v>727</v>
      </c>
      <c r="G6" s="118" t="s">
        <v>141</v>
      </c>
      <c r="H6" s="119"/>
      <c r="I6" s="120"/>
      <c r="J6" s="121"/>
      <c r="K6" s="122">
        <v>9890</v>
      </c>
      <c r="L6" s="123">
        <v>200</v>
      </c>
      <c r="M6" s="124">
        <f>K6-L6</f>
        <v>9690</v>
      </c>
      <c r="N6" s="125"/>
      <c r="O6" s="126"/>
      <c r="P6" s="127"/>
      <c r="Q6" s="576" t="s">
        <v>728</v>
      </c>
      <c r="R6" s="128">
        <v>7.0000000000000007E-2</v>
      </c>
      <c r="S6" s="129">
        <v>7.0000000000000007E-2</v>
      </c>
      <c r="T6" s="129">
        <v>7.0000000000000007E-2</v>
      </c>
      <c r="U6" s="14"/>
      <c r="V6" s="14" t="s">
        <v>729</v>
      </c>
      <c r="W6" s="130">
        <v>0</v>
      </c>
      <c r="X6" s="131"/>
      <c r="Y6" s="132"/>
    </row>
    <row r="7" spans="2:25" ht="16.5" customHeight="1" x14ac:dyDescent="0.3">
      <c r="B7" s="8" t="s">
        <v>724</v>
      </c>
      <c r="C7" s="133" t="s">
        <v>725</v>
      </c>
      <c r="D7" s="134" t="s">
        <v>730</v>
      </c>
      <c r="E7" s="135">
        <v>0</v>
      </c>
      <c r="F7" s="134" t="s">
        <v>731</v>
      </c>
      <c r="G7" s="15" t="s">
        <v>259</v>
      </c>
      <c r="H7" s="136"/>
      <c r="I7" s="137"/>
      <c r="J7" s="138"/>
      <c r="K7" s="139">
        <v>10190</v>
      </c>
      <c r="L7" s="140">
        <v>200</v>
      </c>
      <c r="M7" s="141">
        <f t="shared" ref="M7:M76" si="0">K7-L7</f>
        <v>9990</v>
      </c>
      <c r="N7" s="142"/>
      <c r="O7" s="143"/>
      <c r="P7" s="144"/>
      <c r="Q7" s="577"/>
      <c r="R7" s="145">
        <v>7.0000000000000007E-2</v>
      </c>
      <c r="S7" s="146">
        <v>7.0000000000000007E-2</v>
      </c>
      <c r="T7" s="146">
        <v>7.0000000000000007E-2</v>
      </c>
      <c r="V7" t="s">
        <v>729</v>
      </c>
      <c r="W7" s="147">
        <v>0</v>
      </c>
      <c r="X7" s="131"/>
      <c r="Y7" s="132"/>
    </row>
    <row r="8" spans="2:25" ht="16.5" customHeight="1" x14ac:dyDescent="0.3">
      <c r="B8" s="8" t="s">
        <v>724</v>
      </c>
      <c r="C8" s="133" t="s">
        <v>725</v>
      </c>
      <c r="D8" s="134" t="s">
        <v>732</v>
      </c>
      <c r="E8" s="135">
        <v>0</v>
      </c>
      <c r="F8" s="134" t="s">
        <v>733</v>
      </c>
      <c r="G8" s="15" t="s">
        <v>259</v>
      </c>
      <c r="H8" s="136"/>
      <c r="I8" s="137"/>
      <c r="J8" s="138"/>
      <c r="K8" s="139">
        <v>10190</v>
      </c>
      <c r="L8" s="140">
        <v>200</v>
      </c>
      <c r="M8" s="141">
        <f t="shared" si="0"/>
        <v>9990</v>
      </c>
      <c r="N8" s="142"/>
      <c r="O8" s="143"/>
      <c r="P8" s="144"/>
      <c r="Q8" s="577"/>
      <c r="R8" s="145">
        <v>7.0000000000000007E-2</v>
      </c>
      <c r="S8" s="146">
        <v>7.0000000000000007E-2</v>
      </c>
      <c r="T8" s="146">
        <v>7.0000000000000007E-2</v>
      </c>
      <c r="V8" t="s">
        <v>604</v>
      </c>
      <c r="W8" s="147">
        <v>0</v>
      </c>
      <c r="X8" s="131"/>
      <c r="Y8" s="132"/>
    </row>
    <row r="9" spans="2:25" ht="16.5" customHeight="1" thickBot="1" x14ac:dyDescent="0.35">
      <c r="B9" s="148" t="s">
        <v>724</v>
      </c>
      <c r="C9" s="149" t="s">
        <v>725</v>
      </c>
      <c r="D9" s="150" t="s">
        <v>734</v>
      </c>
      <c r="E9" s="151">
        <v>0</v>
      </c>
      <c r="F9" s="150" t="s">
        <v>735</v>
      </c>
      <c r="G9" s="152" t="s">
        <v>477</v>
      </c>
      <c r="H9" s="153"/>
      <c r="I9" s="154"/>
      <c r="J9" s="155"/>
      <c r="K9" s="156">
        <v>10290</v>
      </c>
      <c r="L9" s="157">
        <v>200</v>
      </c>
      <c r="M9" s="158">
        <f t="shared" si="0"/>
        <v>10090</v>
      </c>
      <c r="N9" s="159"/>
      <c r="O9" s="160"/>
      <c r="P9" s="161"/>
      <c r="Q9" s="578"/>
      <c r="R9" s="162">
        <v>7.0000000000000007E-2</v>
      </c>
      <c r="S9" s="163">
        <v>7.0000000000000007E-2</v>
      </c>
      <c r="T9" s="163">
        <v>7.0000000000000007E-2</v>
      </c>
      <c r="U9" s="16"/>
      <c r="V9" s="16" t="s">
        <v>604</v>
      </c>
      <c r="W9" s="164">
        <v>0</v>
      </c>
      <c r="X9" s="131"/>
      <c r="Y9" s="132"/>
    </row>
    <row r="10" spans="2:25" ht="25.95" customHeight="1" x14ac:dyDescent="0.3">
      <c r="B10" s="114" t="s">
        <v>724</v>
      </c>
      <c r="C10" s="115" t="s">
        <v>736</v>
      </c>
      <c r="D10" s="116" t="s">
        <v>737</v>
      </c>
      <c r="E10" s="117">
        <v>7.4999999999999997E-2</v>
      </c>
      <c r="F10" s="116" t="s">
        <v>738</v>
      </c>
      <c r="G10" s="118" t="s">
        <v>141</v>
      </c>
      <c r="H10" s="119"/>
      <c r="I10" s="120"/>
      <c r="J10" s="121"/>
      <c r="K10" s="122">
        <v>11390</v>
      </c>
      <c r="L10" s="123">
        <v>200</v>
      </c>
      <c r="M10" s="124">
        <f t="shared" si="0"/>
        <v>11190</v>
      </c>
      <c r="N10" s="125"/>
      <c r="O10" s="126"/>
      <c r="P10" s="127"/>
      <c r="Q10" s="579" t="s">
        <v>739</v>
      </c>
      <c r="R10" s="128">
        <v>7.0000000000000007E-2</v>
      </c>
      <c r="S10" s="129">
        <v>7.0000000000000007E-2</v>
      </c>
      <c r="T10" s="129">
        <v>7.0000000000000007E-2</v>
      </c>
      <c r="U10" s="14"/>
      <c r="V10" s="14" t="s">
        <v>740</v>
      </c>
      <c r="W10" s="130">
        <v>0</v>
      </c>
      <c r="X10" s="131"/>
      <c r="Y10" s="132"/>
    </row>
    <row r="11" spans="2:25" ht="16.5" customHeight="1" x14ac:dyDescent="0.3">
      <c r="B11" s="8" t="s">
        <v>724</v>
      </c>
      <c r="C11" s="133" t="s">
        <v>736</v>
      </c>
      <c r="D11" s="134" t="s">
        <v>741</v>
      </c>
      <c r="E11" s="135">
        <v>0</v>
      </c>
      <c r="F11" s="134" t="s">
        <v>742</v>
      </c>
      <c r="G11" s="15" t="s">
        <v>259</v>
      </c>
      <c r="H11" s="136"/>
      <c r="I11" s="137"/>
      <c r="J11" s="138"/>
      <c r="K11" s="139">
        <v>11590</v>
      </c>
      <c r="L11" s="140">
        <v>200</v>
      </c>
      <c r="M11" s="141">
        <f t="shared" si="0"/>
        <v>11390</v>
      </c>
      <c r="N11" s="142"/>
      <c r="O11" s="143"/>
      <c r="P11" s="144"/>
      <c r="Q11" s="580"/>
      <c r="R11" s="145">
        <v>7.0000000000000007E-2</v>
      </c>
      <c r="S11" s="146">
        <v>7.0000000000000007E-2</v>
      </c>
      <c r="T11" s="146">
        <v>7.0000000000000007E-2</v>
      </c>
      <c r="V11" t="s">
        <v>740</v>
      </c>
      <c r="W11" s="147">
        <v>0</v>
      </c>
      <c r="X11" s="131"/>
      <c r="Y11" s="132"/>
    </row>
    <row r="12" spans="2:25" ht="16.5" customHeight="1" x14ac:dyDescent="0.3">
      <c r="B12" s="8" t="s">
        <v>724</v>
      </c>
      <c r="C12" s="133" t="s">
        <v>736</v>
      </c>
      <c r="D12" s="134" t="s">
        <v>743</v>
      </c>
      <c r="E12" s="135">
        <v>7.4999999999999997E-2</v>
      </c>
      <c r="F12" s="134" t="s">
        <v>744</v>
      </c>
      <c r="G12" s="15" t="s">
        <v>141</v>
      </c>
      <c r="H12" s="136"/>
      <c r="I12" s="137"/>
      <c r="J12" s="138"/>
      <c r="K12" s="139">
        <v>12290</v>
      </c>
      <c r="L12" s="140">
        <v>200</v>
      </c>
      <c r="M12" s="141">
        <f t="shared" si="0"/>
        <v>12090</v>
      </c>
      <c r="N12" s="142"/>
      <c r="O12" s="143"/>
      <c r="P12" s="144"/>
      <c r="Q12" s="504"/>
      <c r="R12" s="145">
        <v>7.0000000000000007E-2</v>
      </c>
      <c r="S12" s="146">
        <v>7.0000000000000007E-2</v>
      </c>
      <c r="T12" s="146">
        <v>7.0000000000000007E-2</v>
      </c>
      <c r="V12" t="e">
        <v>#N/A</v>
      </c>
      <c r="W12" s="147">
        <v>0</v>
      </c>
      <c r="X12" s="131"/>
      <c r="Y12" s="132"/>
    </row>
    <row r="13" spans="2:25" ht="16.5" customHeight="1" thickBot="1" x14ac:dyDescent="0.35">
      <c r="B13" s="8" t="s">
        <v>724</v>
      </c>
      <c r="C13" s="133" t="s">
        <v>736</v>
      </c>
      <c r="D13" s="134" t="s">
        <v>745</v>
      </c>
      <c r="E13" s="135">
        <v>0</v>
      </c>
      <c r="F13" s="134" t="s">
        <v>746</v>
      </c>
      <c r="G13" s="15" t="s">
        <v>259</v>
      </c>
      <c r="H13" s="136"/>
      <c r="I13" s="137"/>
      <c r="J13" s="138"/>
      <c r="K13" s="139">
        <v>12490</v>
      </c>
      <c r="L13" s="140">
        <v>200</v>
      </c>
      <c r="M13" s="141">
        <f t="shared" si="0"/>
        <v>12290</v>
      </c>
      <c r="N13" s="142"/>
      <c r="O13" s="143"/>
      <c r="P13" s="144"/>
      <c r="Q13" s="504"/>
      <c r="R13" s="145">
        <v>7.0000000000000007E-2</v>
      </c>
      <c r="S13" s="146">
        <v>7.0000000000000007E-2</v>
      </c>
      <c r="T13" s="146">
        <v>7.0000000000000007E-2</v>
      </c>
      <c r="V13" t="e">
        <v>#N/A</v>
      </c>
      <c r="W13" s="147">
        <v>0</v>
      </c>
      <c r="X13" s="131"/>
      <c r="Y13" s="132"/>
    </row>
    <row r="14" spans="2:25" ht="16.5" customHeight="1" x14ac:dyDescent="0.3">
      <c r="B14" s="8" t="s">
        <v>724</v>
      </c>
      <c r="C14" s="133" t="s">
        <v>736</v>
      </c>
      <c r="D14" s="134" t="s">
        <v>747</v>
      </c>
      <c r="E14" s="135">
        <v>7.4999999999999997E-2</v>
      </c>
      <c r="F14" s="134" t="s">
        <v>748</v>
      </c>
      <c r="G14" s="15" t="s">
        <v>141</v>
      </c>
      <c r="H14" s="136"/>
      <c r="I14" s="137"/>
      <c r="J14" s="138"/>
      <c r="K14" s="139">
        <v>12690</v>
      </c>
      <c r="L14" s="140">
        <v>200</v>
      </c>
      <c r="M14" s="141">
        <f t="shared" si="0"/>
        <v>12490</v>
      </c>
      <c r="N14" s="142"/>
      <c r="O14" s="143"/>
      <c r="P14" s="144"/>
      <c r="Q14" s="579" t="s">
        <v>739</v>
      </c>
      <c r="R14" s="145">
        <v>7.0000000000000007E-2</v>
      </c>
      <c r="S14" s="146">
        <v>7.0000000000000007E-2</v>
      </c>
      <c r="T14" s="146">
        <v>7.0000000000000007E-2</v>
      </c>
      <c r="V14" t="e">
        <v>#N/A</v>
      </c>
      <c r="W14" s="147">
        <v>0</v>
      </c>
      <c r="X14" s="131"/>
      <c r="Y14" s="132"/>
    </row>
    <row r="15" spans="2:25" ht="16.5" customHeight="1" x14ac:dyDescent="0.3">
      <c r="B15" s="8" t="s">
        <v>724</v>
      </c>
      <c r="C15" s="133" t="s">
        <v>736</v>
      </c>
      <c r="D15" s="134" t="s">
        <v>749</v>
      </c>
      <c r="E15" s="135">
        <v>0</v>
      </c>
      <c r="F15" s="134" t="s">
        <v>750</v>
      </c>
      <c r="G15" s="15" t="s">
        <v>259</v>
      </c>
      <c r="H15" s="136"/>
      <c r="I15" s="137"/>
      <c r="J15" s="138"/>
      <c r="K15" s="139">
        <v>12890</v>
      </c>
      <c r="L15" s="140">
        <v>200</v>
      </c>
      <c r="M15" s="141">
        <f t="shared" si="0"/>
        <v>12690</v>
      </c>
      <c r="N15" s="142"/>
      <c r="O15" s="143"/>
      <c r="P15" s="144"/>
      <c r="Q15" s="580"/>
      <c r="R15" s="145">
        <v>7.0000000000000007E-2</v>
      </c>
      <c r="S15" s="146">
        <v>7.0000000000000007E-2</v>
      </c>
      <c r="T15" s="146">
        <v>7.0000000000000007E-2</v>
      </c>
      <c r="V15" t="e">
        <v>#N/A</v>
      </c>
      <c r="W15" s="147">
        <v>0</v>
      </c>
      <c r="X15" s="131"/>
      <c r="Y15" s="132"/>
    </row>
    <row r="16" spans="2:25" ht="16.5" customHeight="1" x14ac:dyDescent="0.3">
      <c r="B16" s="8" t="s">
        <v>724</v>
      </c>
      <c r="C16" s="133" t="s">
        <v>736</v>
      </c>
      <c r="D16" s="165" t="s">
        <v>751</v>
      </c>
      <c r="E16" s="135">
        <v>7.4999999999999997E-2</v>
      </c>
      <c r="F16" s="134" t="s">
        <v>752</v>
      </c>
      <c r="G16" s="15" t="s">
        <v>141</v>
      </c>
      <c r="H16" s="136"/>
      <c r="I16" s="137"/>
      <c r="J16" s="138"/>
      <c r="K16" s="139">
        <v>13390</v>
      </c>
      <c r="L16" s="140">
        <v>200</v>
      </c>
      <c r="M16" s="141">
        <f t="shared" si="0"/>
        <v>13190</v>
      </c>
      <c r="N16" s="142"/>
      <c r="O16" s="143"/>
      <c r="P16" s="144"/>
      <c r="Q16" s="504"/>
      <c r="R16" s="145"/>
      <c r="S16" s="146"/>
      <c r="T16" s="146"/>
      <c r="W16" s="147">
        <v>0</v>
      </c>
      <c r="X16" s="131"/>
      <c r="Y16" s="132"/>
    </row>
    <row r="17" spans="2:25" ht="16.5" customHeight="1" thickBot="1" x14ac:dyDescent="0.35">
      <c r="B17" s="148" t="s">
        <v>724</v>
      </c>
      <c r="C17" s="149" t="s">
        <v>736</v>
      </c>
      <c r="D17" s="166" t="s">
        <v>753</v>
      </c>
      <c r="E17" s="151">
        <v>0</v>
      </c>
      <c r="F17" s="150" t="s">
        <v>754</v>
      </c>
      <c r="G17" s="152" t="s">
        <v>259</v>
      </c>
      <c r="H17" s="153"/>
      <c r="I17" s="154"/>
      <c r="J17" s="155"/>
      <c r="K17" s="156">
        <v>13590</v>
      </c>
      <c r="L17" s="157">
        <v>200</v>
      </c>
      <c r="M17" s="158">
        <f t="shared" si="0"/>
        <v>13390</v>
      </c>
      <c r="N17" s="159"/>
      <c r="O17" s="160"/>
      <c r="P17" s="161"/>
      <c r="Q17" s="505"/>
      <c r="R17" s="162"/>
      <c r="S17" s="163"/>
      <c r="T17" s="163"/>
      <c r="U17" s="16"/>
      <c r="V17" s="16"/>
      <c r="W17" s="164">
        <v>0</v>
      </c>
      <c r="X17" s="131"/>
      <c r="Y17" s="132"/>
    </row>
    <row r="18" spans="2:25" ht="16.5" customHeight="1" x14ac:dyDescent="0.3">
      <c r="B18" s="114" t="s">
        <v>724</v>
      </c>
      <c r="C18" s="115" t="s">
        <v>755</v>
      </c>
      <c r="D18" s="167" t="s">
        <v>756</v>
      </c>
      <c r="E18" s="117">
        <v>7.4999999999999997E-2</v>
      </c>
      <c r="F18" s="116" t="s">
        <v>757</v>
      </c>
      <c r="G18" s="118" t="s">
        <v>141</v>
      </c>
      <c r="H18" s="119"/>
      <c r="I18" s="120"/>
      <c r="J18" s="121"/>
      <c r="K18" s="122">
        <v>11490</v>
      </c>
      <c r="L18" s="123">
        <v>200</v>
      </c>
      <c r="M18" s="124">
        <f>K18-L18</f>
        <v>11290</v>
      </c>
      <c r="N18" s="122">
        <v>11990</v>
      </c>
      <c r="O18" s="168">
        <v>500</v>
      </c>
      <c r="P18" s="169">
        <f>N18-O18</f>
        <v>11490</v>
      </c>
      <c r="Q18" s="572" t="s">
        <v>758</v>
      </c>
      <c r="R18" s="128"/>
      <c r="S18" s="129"/>
      <c r="T18" s="129"/>
      <c r="U18" s="14"/>
      <c r="V18" s="14"/>
      <c r="W18" s="130" t="s">
        <v>142</v>
      </c>
      <c r="X18" s="131" t="s">
        <v>759</v>
      </c>
      <c r="Y18" s="132"/>
    </row>
    <row r="19" spans="2:25" ht="16.5" customHeight="1" x14ac:dyDescent="0.3">
      <c r="B19" s="8" t="s">
        <v>724</v>
      </c>
      <c r="C19" s="133" t="s">
        <v>755</v>
      </c>
      <c r="D19" s="165" t="s">
        <v>760</v>
      </c>
      <c r="E19" s="135">
        <v>0</v>
      </c>
      <c r="F19" s="15" t="s">
        <v>761</v>
      </c>
      <c r="G19" s="15" t="s">
        <v>259</v>
      </c>
      <c r="H19" s="136"/>
      <c r="I19" s="137"/>
      <c r="J19" s="138"/>
      <c r="K19" s="139">
        <v>11890</v>
      </c>
      <c r="L19" s="140">
        <v>200</v>
      </c>
      <c r="M19" s="141">
        <f>K19-L19</f>
        <v>11690</v>
      </c>
      <c r="N19" s="139">
        <v>12590</v>
      </c>
      <c r="O19" s="170">
        <v>500</v>
      </c>
      <c r="P19" s="171">
        <f>N19-O19</f>
        <v>12090</v>
      </c>
      <c r="Q19" s="573"/>
      <c r="R19" s="145"/>
      <c r="S19" s="146"/>
      <c r="T19" s="146"/>
      <c r="W19" s="147" t="s">
        <v>142</v>
      </c>
      <c r="X19" s="131" t="s">
        <v>759</v>
      </c>
      <c r="Y19" s="132"/>
    </row>
    <row r="20" spans="2:25" ht="16.5" customHeight="1" x14ac:dyDescent="0.3">
      <c r="B20" s="8" t="s">
        <v>724</v>
      </c>
      <c r="C20" s="133" t="s">
        <v>755</v>
      </c>
      <c r="D20" s="165" t="s">
        <v>762</v>
      </c>
      <c r="E20" s="135">
        <v>7.4999999999999997E-2</v>
      </c>
      <c r="F20" s="15" t="s">
        <v>763</v>
      </c>
      <c r="G20" s="15" t="s">
        <v>141</v>
      </c>
      <c r="H20" s="136"/>
      <c r="I20" s="137"/>
      <c r="J20" s="138"/>
      <c r="K20" s="139">
        <v>12490</v>
      </c>
      <c r="L20" s="140">
        <v>200</v>
      </c>
      <c r="M20" s="141">
        <f t="shared" ref="M20:M31" si="1">K20-L20</f>
        <v>12290</v>
      </c>
      <c r="N20" s="139">
        <v>12890</v>
      </c>
      <c r="O20" s="170">
        <v>500</v>
      </c>
      <c r="P20" s="171">
        <f t="shared" ref="P20:P31" si="2">N20-O20</f>
        <v>12390</v>
      </c>
      <c r="Q20" s="506"/>
      <c r="R20" s="145"/>
      <c r="S20" s="146"/>
      <c r="T20" s="146"/>
      <c r="W20" s="147" t="s">
        <v>142</v>
      </c>
      <c r="X20" s="131" t="s">
        <v>759</v>
      </c>
      <c r="Y20" s="132"/>
    </row>
    <row r="21" spans="2:25" ht="16.5" customHeight="1" thickBot="1" x14ac:dyDescent="0.35">
      <c r="B21" s="8" t="s">
        <v>724</v>
      </c>
      <c r="C21" s="133" t="s">
        <v>755</v>
      </c>
      <c r="D21" s="165" t="s">
        <v>764</v>
      </c>
      <c r="E21" s="135">
        <v>0</v>
      </c>
      <c r="F21" s="15" t="s">
        <v>765</v>
      </c>
      <c r="G21" s="15" t="s">
        <v>259</v>
      </c>
      <c r="H21" s="136"/>
      <c r="I21" s="137"/>
      <c r="J21" s="138"/>
      <c r="K21" s="139">
        <v>13090</v>
      </c>
      <c r="L21" s="140">
        <v>200</v>
      </c>
      <c r="M21" s="141">
        <f t="shared" si="1"/>
        <v>12890</v>
      </c>
      <c r="N21" s="139">
        <v>13490</v>
      </c>
      <c r="O21" s="170">
        <v>500</v>
      </c>
      <c r="P21" s="171">
        <f t="shared" si="2"/>
        <v>12990</v>
      </c>
      <c r="Q21" s="506"/>
      <c r="R21" s="145"/>
      <c r="S21" s="146"/>
      <c r="T21" s="146"/>
      <c r="W21" s="147" t="s">
        <v>142</v>
      </c>
      <c r="X21" s="131" t="s">
        <v>759</v>
      </c>
      <c r="Y21" s="132"/>
    </row>
    <row r="22" spans="2:25" ht="16.5" customHeight="1" x14ac:dyDescent="0.3">
      <c r="B22" s="8" t="s">
        <v>724</v>
      </c>
      <c r="C22" s="133" t="s">
        <v>755</v>
      </c>
      <c r="D22" s="165" t="s">
        <v>766</v>
      </c>
      <c r="E22" s="135">
        <v>7.4999999999999997E-2</v>
      </c>
      <c r="F22" s="15" t="s">
        <v>767</v>
      </c>
      <c r="G22" s="15" t="s">
        <v>141</v>
      </c>
      <c r="H22" s="136"/>
      <c r="I22" s="137"/>
      <c r="J22" s="138"/>
      <c r="K22" s="139">
        <v>12890</v>
      </c>
      <c r="L22" s="140">
        <v>200</v>
      </c>
      <c r="M22" s="141">
        <f t="shared" si="1"/>
        <v>12690</v>
      </c>
      <c r="N22" s="139">
        <v>13290</v>
      </c>
      <c r="O22" s="170">
        <v>500</v>
      </c>
      <c r="P22" s="171">
        <f t="shared" si="2"/>
        <v>12790</v>
      </c>
      <c r="Q22" s="572" t="s">
        <v>758</v>
      </c>
      <c r="R22" s="145"/>
      <c r="S22" s="146"/>
      <c r="T22" s="146"/>
      <c r="W22" s="147" t="s">
        <v>142</v>
      </c>
      <c r="X22" s="131" t="s">
        <v>759</v>
      </c>
      <c r="Y22" s="132"/>
    </row>
    <row r="23" spans="2:25" ht="16.5" customHeight="1" x14ac:dyDescent="0.3">
      <c r="B23" s="8" t="s">
        <v>724</v>
      </c>
      <c r="C23" s="133" t="s">
        <v>755</v>
      </c>
      <c r="D23" s="165" t="s">
        <v>768</v>
      </c>
      <c r="E23" s="135">
        <v>0</v>
      </c>
      <c r="F23" s="15" t="s">
        <v>769</v>
      </c>
      <c r="G23" s="15" t="s">
        <v>259</v>
      </c>
      <c r="H23" s="136"/>
      <c r="I23" s="137"/>
      <c r="J23" s="138"/>
      <c r="K23" s="139">
        <v>13290</v>
      </c>
      <c r="L23" s="140">
        <v>200</v>
      </c>
      <c r="M23" s="141">
        <f t="shared" si="1"/>
        <v>13090</v>
      </c>
      <c r="N23" s="139">
        <v>13890</v>
      </c>
      <c r="O23" s="170">
        <v>500</v>
      </c>
      <c r="P23" s="171">
        <f t="shared" si="2"/>
        <v>13390</v>
      </c>
      <c r="Q23" s="573"/>
      <c r="R23" s="145"/>
      <c r="S23" s="146"/>
      <c r="T23" s="146"/>
      <c r="W23" s="147" t="s">
        <v>142</v>
      </c>
      <c r="X23" s="131" t="s">
        <v>759</v>
      </c>
      <c r="Y23" s="132"/>
    </row>
    <row r="24" spans="2:25" ht="16.5" customHeight="1" x14ac:dyDescent="0.3">
      <c r="B24" s="8" t="s">
        <v>724</v>
      </c>
      <c r="C24" s="133" t="s">
        <v>755</v>
      </c>
      <c r="D24" s="165" t="s">
        <v>770</v>
      </c>
      <c r="E24" s="135">
        <v>7.4999999999999997E-2</v>
      </c>
      <c r="F24" s="15" t="s">
        <v>771</v>
      </c>
      <c r="G24" s="15" t="s">
        <v>141</v>
      </c>
      <c r="H24" s="136"/>
      <c r="I24" s="137"/>
      <c r="J24" s="138"/>
      <c r="K24" s="139">
        <v>13590</v>
      </c>
      <c r="L24" s="140">
        <v>200</v>
      </c>
      <c r="M24" s="141">
        <f t="shared" si="1"/>
        <v>13390</v>
      </c>
      <c r="N24" s="139">
        <v>13990</v>
      </c>
      <c r="O24" s="170">
        <v>500</v>
      </c>
      <c r="P24" s="171">
        <f t="shared" si="2"/>
        <v>13490</v>
      </c>
      <c r="Q24" s="506"/>
      <c r="R24" s="145"/>
      <c r="S24" s="146"/>
      <c r="T24" s="146"/>
      <c r="W24" s="147" t="s">
        <v>142</v>
      </c>
      <c r="X24" s="131" t="s">
        <v>759</v>
      </c>
      <c r="Y24" s="132"/>
    </row>
    <row r="25" spans="2:25" ht="16.5" customHeight="1" thickBot="1" x14ac:dyDescent="0.35">
      <c r="B25" s="148" t="s">
        <v>724</v>
      </c>
      <c r="C25" s="149" t="s">
        <v>755</v>
      </c>
      <c r="D25" s="172" t="s">
        <v>772</v>
      </c>
      <c r="E25" s="151">
        <v>0</v>
      </c>
      <c r="F25" s="152" t="s">
        <v>773</v>
      </c>
      <c r="G25" s="152" t="s">
        <v>259</v>
      </c>
      <c r="H25" s="153"/>
      <c r="I25" s="154"/>
      <c r="J25" s="155"/>
      <c r="K25" s="156">
        <v>13990</v>
      </c>
      <c r="L25" s="157">
        <v>200</v>
      </c>
      <c r="M25" s="158">
        <f t="shared" si="1"/>
        <v>13790</v>
      </c>
      <c r="N25" s="156">
        <v>14590</v>
      </c>
      <c r="O25" s="170">
        <v>500</v>
      </c>
      <c r="P25" s="173">
        <f t="shared" si="2"/>
        <v>14090</v>
      </c>
      <c r="Q25" s="507"/>
      <c r="R25" s="162"/>
      <c r="S25" s="163"/>
      <c r="T25" s="163"/>
      <c r="U25" s="16"/>
      <c r="V25" s="16"/>
      <c r="W25" s="164" t="s">
        <v>142</v>
      </c>
      <c r="X25" s="131" t="s">
        <v>759</v>
      </c>
      <c r="Y25" s="132"/>
    </row>
    <row r="26" spans="2:25" ht="16.5" customHeight="1" x14ac:dyDescent="0.3">
      <c r="B26" s="114" t="s">
        <v>724</v>
      </c>
      <c r="C26" s="115" t="s">
        <v>774</v>
      </c>
      <c r="D26" s="116" t="s">
        <v>775</v>
      </c>
      <c r="E26" s="117">
        <v>0.1</v>
      </c>
      <c r="F26" s="116" t="s">
        <v>776</v>
      </c>
      <c r="G26" s="118" t="s">
        <v>141</v>
      </c>
      <c r="H26" s="119"/>
      <c r="I26" s="120"/>
      <c r="J26" s="121"/>
      <c r="K26" s="122">
        <v>12890</v>
      </c>
      <c r="L26" s="123">
        <v>200</v>
      </c>
      <c r="M26" s="124">
        <f t="shared" si="1"/>
        <v>12690</v>
      </c>
      <c r="N26" s="122">
        <v>12990</v>
      </c>
      <c r="O26" s="123">
        <v>200</v>
      </c>
      <c r="P26" s="124">
        <f t="shared" si="2"/>
        <v>12790</v>
      </c>
      <c r="Q26" s="572" t="s">
        <v>777</v>
      </c>
      <c r="R26" s="128">
        <v>7.0000000000000007E-2</v>
      </c>
      <c r="S26" s="129">
        <v>7.0000000000000007E-2</v>
      </c>
      <c r="T26" s="129">
        <v>7.0000000000000007E-2</v>
      </c>
      <c r="U26" s="14"/>
      <c r="V26" s="14" t="e">
        <v>#N/A</v>
      </c>
      <c r="W26" s="174" t="s">
        <v>142</v>
      </c>
      <c r="X26" s="131" t="s">
        <v>759</v>
      </c>
      <c r="Y26" s="132"/>
    </row>
    <row r="27" spans="2:25" ht="16.5" customHeight="1" x14ac:dyDescent="0.3">
      <c r="B27" s="8" t="s">
        <v>724</v>
      </c>
      <c r="C27" s="133" t="s">
        <v>774</v>
      </c>
      <c r="D27" s="134" t="s">
        <v>778</v>
      </c>
      <c r="E27" s="135">
        <v>0</v>
      </c>
      <c r="F27" s="134" t="s">
        <v>779</v>
      </c>
      <c r="G27" s="15" t="s">
        <v>259</v>
      </c>
      <c r="H27" s="136"/>
      <c r="I27" s="137"/>
      <c r="J27" s="138"/>
      <c r="K27" s="139">
        <v>12890</v>
      </c>
      <c r="L27" s="140">
        <v>200</v>
      </c>
      <c r="M27" s="141">
        <f t="shared" si="1"/>
        <v>12690</v>
      </c>
      <c r="N27" s="139">
        <v>13490</v>
      </c>
      <c r="O27" s="140">
        <v>200</v>
      </c>
      <c r="P27" s="141">
        <f t="shared" si="2"/>
        <v>13290</v>
      </c>
      <c r="Q27" s="573"/>
      <c r="R27" s="145">
        <v>7.0000000000000007E-2</v>
      </c>
      <c r="S27" s="146">
        <v>7.0000000000000007E-2</v>
      </c>
      <c r="T27" s="146">
        <v>7.0000000000000007E-2</v>
      </c>
      <c r="V27" t="e">
        <v>#N/A</v>
      </c>
      <c r="W27" s="175" t="s">
        <v>142</v>
      </c>
      <c r="X27" s="131" t="s">
        <v>759</v>
      </c>
      <c r="Y27" s="132"/>
    </row>
    <row r="28" spans="2:25" ht="16.5" customHeight="1" x14ac:dyDescent="0.3">
      <c r="B28" s="8" t="s">
        <v>724</v>
      </c>
      <c r="C28" s="133" t="s">
        <v>774</v>
      </c>
      <c r="D28" s="134" t="s">
        <v>780</v>
      </c>
      <c r="E28" s="135">
        <v>0.1</v>
      </c>
      <c r="F28" s="134" t="s">
        <v>781</v>
      </c>
      <c r="G28" s="15" t="s">
        <v>141</v>
      </c>
      <c r="H28" s="136"/>
      <c r="I28" s="137"/>
      <c r="J28" s="138"/>
      <c r="K28" s="139">
        <v>13790</v>
      </c>
      <c r="L28" s="140">
        <v>200</v>
      </c>
      <c r="M28" s="141">
        <f t="shared" si="1"/>
        <v>13590</v>
      </c>
      <c r="N28" s="139">
        <v>13990</v>
      </c>
      <c r="O28" s="170">
        <v>400</v>
      </c>
      <c r="P28" s="171">
        <f t="shared" si="2"/>
        <v>13590</v>
      </c>
      <c r="Q28" s="506"/>
      <c r="R28" s="145">
        <v>7.0000000000000007E-2</v>
      </c>
      <c r="S28" s="146">
        <v>7.0000000000000007E-2</v>
      </c>
      <c r="T28" s="146">
        <v>7.0000000000000007E-2</v>
      </c>
      <c r="V28" t="e">
        <v>#N/A</v>
      </c>
      <c r="W28" s="175" t="s">
        <v>142</v>
      </c>
      <c r="X28" s="131" t="s">
        <v>759</v>
      </c>
      <c r="Y28" s="132"/>
    </row>
    <row r="29" spans="2:25" ht="16.5" customHeight="1" x14ac:dyDescent="0.3">
      <c r="B29" s="8" t="s">
        <v>724</v>
      </c>
      <c r="C29" s="133" t="s">
        <v>774</v>
      </c>
      <c r="D29" s="134" t="s">
        <v>782</v>
      </c>
      <c r="E29" s="135">
        <v>0</v>
      </c>
      <c r="F29" s="134" t="s">
        <v>783</v>
      </c>
      <c r="G29" s="15" t="s">
        <v>259</v>
      </c>
      <c r="H29" s="136"/>
      <c r="I29" s="137"/>
      <c r="J29" s="138"/>
      <c r="K29" s="139">
        <v>13790</v>
      </c>
      <c r="L29" s="140">
        <v>200</v>
      </c>
      <c r="M29" s="141">
        <f t="shared" si="1"/>
        <v>13590</v>
      </c>
      <c r="N29" s="139">
        <v>14490</v>
      </c>
      <c r="O29" s="170">
        <v>400</v>
      </c>
      <c r="P29" s="171">
        <f t="shared" si="2"/>
        <v>14090</v>
      </c>
      <c r="Q29" s="506"/>
      <c r="R29" s="145">
        <v>7.0000000000000007E-2</v>
      </c>
      <c r="S29" s="146">
        <v>7.0000000000000007E-2</v>
      </c>
      <c r="T29" s="146">
        <v>7.0000000000000007E-2</v>
      </c>
      <c r="V29" t="s">
        <v>660</v>
      </c>
      <c r="W29" s="175" t="s">
        <v>142</v>
      </c>
      <c r="X29" s="131" t="s">
        <v>759</v>
      </c>
      <c r="Y29" s="132"/>
    </row>
    <row r="30" spans="2:25" ht="16.5" customHeight="1" x14ac:dyDescent="0.3">
      <c r="B30" s="8" t="s">
        <v>724</v>
      </c>
      <c r="C30" s="133" t="s">
        <v>774</v>
      </c>
      <c r="D30" s="134" t="s">
        <v>784</v>
      </c>
      <c r="E30" s="135">
        <v>0.1</v>
      </c>
      <c r="F30" s="134" t="s">
        <v>785</v>
      </c>
      <c r="G30" s="15" t="s">
        <v>141</v>
      </c>
      <c r="H30" s="136"/>
      <c r="I30" s="137"/>
      <c r="J30" s="138"/>
      <c r="K30" s="139">
        <v>14790</v>
      </c>
      <c r="L30" s="140">
        <v>200</v>
      </c>
      <c r="M30" s="141">
        <f t="shared" si="1"/>
        <v>14590</v>
      </c>
      <c r="N30" s="139">
        <v>14790</v>
      </c>
      <c r="O30" s="170">
        <v>700</v>
      </c>
      <c r="P30" s="171">
        <f t="shared" si="2"/>
        <v>14090</v>
      </c>
      <c r="Q30" s="506"/>
      <c r="R30" s="145">
        <v>7.0000000000000007E-2</v>
      </c>
      <c r="S30" s="146">
        <v>7.0000000000000007E-2</v>
      </c>
      <c r="T30" s="146">
        <v>7.0000000000000007E-2</v>
      </c>
      <c r="V30" t="s">
        <v>786</v>
      </c>
      <c r="W30" s="175" t="s">
        <v>142</v>
      </c>
      <c r="X30" s="131" t="s">
        <v>759</v>
      </c>
      <c r="Y30" s="132"/>
    </row>
    <row r="31" spans="2:25" ht="16.5" customHeight="1" thickBot="1" x14ac:dyDescent="0.35">
      <c r="B31" s="148" t="s">
        <v>724</v>
      </c>
      <c r="C31" s="149" t="s">
        <v>774</v>
      </c>
      <c r="D31" s="150" t="s">
        <v>787</v>
      </c>
      <c r="E31" s="151">
        <v>0</v>
      </c>
      <c r="F31" s="150" t="s">
        <v>788</v>
      </c>
      <c r="G31" s="152" t="s">
        <v>259</v>
      </c>
      <c r="H31" s="153"/>
      <c r="I31" s="154"/>
      <c r="J31" s="155"/>
      <c r="K31" s="156">
        <v>14790</v>
      </c>
      <c r="L31" s="157">
        <v>200</v>
      </c>
      <c r="M31" s="158">
        <f t="shared" si="1"/>
        <v>14590</v>
      </c>
      <c r="N31" s="156">
        <v>15290</v>
      </c>
      <c r="O31" s="176">
        <v>700</v>
      </c>
      <c r="P31" s="173">
        <f t="shared" si="2"/>
        <v>14590</v>
      </c>
      <c r="Q31" s="506"/>
      <c r="R31" s="162">
        <v>7.0000000000000007E-2</v>
      </c>
      <c r="S31" s="163">
        <v>7.0000000000000007E-2</v>
      </c>
      <c r="T31" s="163">
        <v>7.0000000000000007E-2</v>
      </c>
      <c r="U31" s="16"/>
      <c r="V31" s="16" t="s">
        <v>667</v>
      </c>
      <c r="W31" s="177" t="s">
        <v>142</v>
      </c>
      <c r="X31" s="131" t="s">
        <v>759</v>
      </c>
      <c r="Y31" s="132"/>
    </row>
    <row r="32" spans="2:25" ht="16.5" customHeight="1" x14ac:dyDescent="0.3">
      <c r="B32" s="114" t="s">
        <v>724</v>
      </c>
      <c r="C32" s="115" t="s">
        <v>774</v>
      </c>
      <c r="D32" s="116" t="s">
        <v>789</v>
      </c>
      <c r="E32" s="117">
        <v>0.1</v>
      </c>
      <c r="F32" s="116" t="s">
        <v>790</v>
      </c>
      <c r="G32" s="118" t="s">
        <v>141</v>
      </c>
      <c r="H32" s="119"/>
      <c r="I32" s="120"/>
      <c r="J32" s="121"/>
      <c r="K32" s="122">
        <v>12990</v>
      </c>
      <c r="L32" s="123">
        <v>100</v>
      </c>
      <c r="M32" s="124">
        <f t="shared" si="0"/>
        <v>12890</v>
      </c>
      <c r="N32" s="178"/>
      <c r="O32" s="123"/>
      <c r="P32" s="124"/>
      <c r="Q32" s="586" t="s">
        <v>791</v>
      </c>
      <c r="R32" s="145">
        <v>7.0000000000000007E-2</v>
      </c>
      <c r="S32" s="146">
        <v>7.0000000000000007E-2</v>
      </c>
      <c r="T32" s="146">
        <v>7.0000000000000007E-2</v>
      </c>
      <c r="V32" t="s">
        <v>667</v>
      </c>
      <c r="W32" s="147">
        <v>0</v>
      </c>
      <c r="X32" s="131" t="s">
        <v>759</v>
      </c>
      <c r="Y32" s="132"/>
    </row>
    <row r="33" spans="2:25" ht="16.5" customHeight="1" x14ac:dyDescent="0.3">
      <c r="B33" s="8" t="s">
        <v>724</v>
      </c>
      <c r="C33" s="133" t="s">
        <v>774</v>
      </c>
      <c r="D33" s="134" t="s">
        <v>792</v>
      </c>
      <c r="E33" s="135">
        <v>0</v>
      </c>
      <c r="F33" s="134" t="s">
        <v>793</v>
      </c>
      <c r="G33" s="15" t="s">
        <v>259</v>
      </c>
      <c r="H33" s="136"/>
      <c r="I33" s="137"/>
      <c r="J33" s="138"/>
      <c r="K33" s="139">
        <v>12990</v>
      </c>
      <c r="L33" s="140">
        <v>100</v>
      </c>
      <c r="M33" s="141">
        <f t="shared" si="0"/>
        <v>12890</v>
      </c>
      <c r="N33" s="179"/>
      <c r="O33" s="140"/>
      <c r="P33" s="141"/>
      <c r="Q33" s="587"/>
      <c r="R33" s="145">
        <v>7.0000000000000007E-2</v>
      </c>
      <c r="S33" s="146">
        <v>7.0000000000000007E-2</v>
      </c>
      <c r="T33" s="146">
        <v>7.0000000000000007E-2</v>
      </c>
      <c r="V33" t="s">
        <v>794</v>
      </c>
      <c r="W33" s="147">
        <v>0</v>
      </c>
      <c r="X33" s="131" t="s">
        <v>759</v>
      </c>
      <c r="Y33" s="132"/>
    </row>
    <row r="34" spans="2:25" ht="16.5" customHeight="1" x14ac:dyDescent="0.3">
      <c r="B34" s="8" t="s">
        <v>724</v>
      </c>
      <c r="C34" s="133" t="s">
        <v>774</v>
      </c>
      <c r="D34" s="134" t="s">
        <v>795</v>
      </c>
      <c r="E34" s="135">
        <v>0.1</v>
      </c>
      <c r="F34" s="134" t="s">
        <v>796</v>
      </c>
      <c r="G34" s="15" t="s">
        <v>141</v>
      </c>
      <c r="H34" s="136"/>
      <c r="I34" s="137"/>
      <c r="J34" s="138"/>
      <c r="K34" s="139">
        <v>14190</v>
      </c>
      <c r="L34" s="140">
        <v>200</v>
      </c>
      <c r="M34" s="141">
        <f t="shared" si="0"/>
        <v>13990</v>
      </c>
      <c r="N34" s="179"/>
      <c r="O34" s="140"/>
      <c r="P34" s="141"/>
      <c r="Q34" s="508"/>
      <c r="R34" s="145">
        <v>7.0000000000000007E-2</v>
      </c>
      <c r="S34" s="146">
        <v>7.0000000000000007E-2</v>
      </c>
      <c r="T34" s="146">
        <v>7.0000000000000007E-2</v>
      </c>
      <c r="V34" t="s">
        <v>794</v>
      </c>
      <c r="W34" s="147">
        <v>0</v>
      </c>
      <c r="X34" s="131" t="s">
        <v>759</v>
      </c>
      <c r="Y34" s="132"/>
    </row>
    <row r="35" spans="2:25" ht="16.5" customHeight="1" x14ac:dyDescent="0.3">
      <c r="B35" s="8" t="s">
        <v>724</v>
      </c>
      <c r="C35" s="133" t="s">
        <v>774</v>
      </c>
      <c r="D35" s="134" t="s">
        <v>797</v>
      </c>
      <c r="E35" s="135">
        <v>0</v>
      </c>
      <c r="F35" s="134" t="s">
        <v>798</v>
      </c>
      <c r="G35" s="15" t="s">
        <v>259</v>
      </c>
      <c r="H35" s="136"/>
      <c r="I35" s="137"/>
      <c r="J35" s="138"/>
      <c r="K35" s="139">
        <v>13990</v>
      </c>
      <c r="L35" s="140">
        <v>200</v>
      </c>
      <c r="M35" s="141">
        <f t="shared" si="0"/>
        <v>13790</v>
      </c>
      <c r="N35" s="179"/>
      <c r="O35" s="140"/>
      <c r="P35" s="141"/>
      <c r="Q35" s="508"/>
      <c r="R35" s="145">
        <v>7.0000000000000007E-2</v>
      </c>
      <c r="S35" s="146">
        <v>7.0000000000000007E-2</v>
      </c>
      <c r="T35" s="146">
        <v>7.0000000000000007E-2</v>
      </c>
      <c r="V35" t="s">
        <v>641</v>
      </c>
      <c r="W35" s="147">
        <v>0</v>
      </c>
      <c r="X35" s="131" t="s">
        <v>759</v>
      </c>
      <c r="Y35" s="132"/>
    </row>
    <row r="36" spans="2:25" ht="16.5" customHeight="1" x14ac:dyDescent="0.3">
      <c r="B36" s="8" t="s">
        <v>724</v>
      </c>
      <c r="C36" s="133" t="s">
        <v>774</v>
      </c>
      <c r="D36" s="134" t="s">
        <v>799</v>
      </c>
      <c r="E36" s="135">
        <v>0.1</v>
      </c>
      <c r="F36" s="134" t="s">
        <v>800</v>
      </c>
      <c r="G36" s="15" t="s">
        <v>141</v>
      </c>
      <c r="H36" s="136"/>
      <c r="I36" s="137"/>
      <c r="J36" s="138"/>
      <c r="K36" s="139">
        <v>14990</v>
      </c>
      <c r="L36" s="140">
        <v>200</v>
      </c>
      <c r="M36" s="141">
        <f t="shared" si="0"/>
        <v>14790</v>
      </c>
      <c r="N36" s="179"/>
      <c r="O36" s="140"/>
      <c r="P36" s="141"/>
      <c r="Q36" s="508"/>
      <c r="R36" s="145">
        <v>7.0000000000000007E-2</v>
      </c>
      <c r="S36" s="146">
        <v>7.0000000000000007E-2</v>
      </c>
      <c r="T36" s="146">
        <v>7.0000000000000007E-2</v>
      </c>
      <c r="V36" t="s">
        <v>641</v>
      </c>
      <c r="W36" s="147">
        <v>0</v>
      </c>
      <c r="X36" s="131" t="s">
        <v>759</v>
      </c>
      <c r="Y36" s="132"/>
    </row>
    <row r="37" spans="2:25" ht="16.5" customHeight="1" thickBot="1" x14ac:dyDescent="0.35">
      <c r="B37" s="8" t="s">
        <v>724</v>
      </c>
      <c r="C37" s="133" t="s">
        <v>774</v>
      </c>
      <c r="D37" s="134" t="s">
        <v>801</v>
      </c>
      <c r="E37" s="135">
        <v>0</v>
      </c>
      <c r="F37" s="134" t="s">
        <v>802</v>
      </c>
      <c r="G37" s="15" t="s">
        <v>259</v>
      </c>
      <c r="H37" s="136"/>
      <c r="I37" s="137"/>
      <c r="J37" s="138"/>
      <c r="K37" s="139">
        <v>14990</v>
      </c>
      <c r="L37" s="140">
        <v>200</v>
      </c>
      <c r="M37" s="141">
        <f t="shared" si="0"/>
        <v>14790</v>
      </c>
      <c r="N37" s="179"/>
      <c r="O37" s="140"/>
      <c r="P37" s="141"/>
      <c r="Q37" s="508"/>
      <c r="R37" s="145">
        <v>7.0000000000000007E-2</v>
      </c>
      <c r="S37" s="146">
        <v>7.0000000000000007E-2</v>
      </c>
      <c r="T37" s="146">
        <v>7.0000000000000007E-2</v>
      </c>
      <c r="V37" t="s">
        <v>681</v>
      </c>
      <c r="W37" s="147">
        <v>0</v>
      </c>
      <c r="X37" s="131" t="s">
        <v>759</v>
      </c>
      <c r="Y37" s="132"/>
    </row>
    <row r="38" spans="2:25" ht="16.5" customHeight="1" x14ac:dyDescent="0.3">
      <c r="B38" s="8" t="s">
        <v>724</v>
      </c>
      <c r="C38" s="133" t="s">
        <v>774</v>
      </c>
      <c r="D38" s="134" t="s">
        <v>803</v>
      </c>
      <c r="E38" s="135">
        <v>0.1</v>
      </c>
      <c r="F38" s="134" t="s">
        <v>804</v>
      </c>
      <c r="G38" s="15" t="s">
        <v>141</v>
      </c>
      <c r="H38" s="136"/>
      <c r="I38" s="137"/>
      <c r="J38" s="138"/>
      <c r="K38" s="139">
        <v>13890</v>
      </c>
      <c r="L38" s="140">
        <v>200</v>
      </c>
      <c r="M38" s="141">
        <f t="shared" si="0"/>
        <v>13690</v>
      </c>
      <c r="N38" s="179"/>
      <c r="O38" s="140"/>
      <c r="P38" s="141"/>
      <c r="Q38" s="586" t="s">
        <v>791</v>
      </c>
      <c r="R38" s="145">
        <v>7.0000000000000007E-2</v>
      </c>
      <c r="S38" s="146">
        <v>7.0000000000000007E-2</v>
      </c>
      <c r="T38" s="146">
        <v>7.0000000000000007E-2</v>
      </c>
      <c r="V38" t="s">
        <v>681</v>
      </c>
      <c r="W38" s="147">
        <v>0</v>
      </c>
      <c r="X38" s="131" t="s">
        <v>759</v>
      </c>
      <c r="Y38" s="132"/>
    </row>
    <row r="39" spans="2:25" ht="16.5" customHeight="1" x14ac:dyDescent="0.3">
      <c r="B39" s="8" t="s">
        <v>724</v>
      </c>
      <c r="C39" s="133" t="s">
        <v>774</v>
      </c>
      <c r="D39" s="134" t="s">
        <v>805</v>
      </c>
      <c r="E39" s="135">
        <v>0</v>
      </c>
      <c r="F39" s="134" t="s">
        <v>806</v>
      </c>
      <c r="G39" s="15" t="s">
        <v>259</v>
      </c>
      <c r="H39" s="136"/>
      <c r="I39" s="137"/>
      <c r="J39" s="138"/>
      <c r="K39" s="139">
        <v>13690</v>
      </c>
      <c r="L39" s="140">
        <v>200</v>
      </c>
      <c r="M39" s="141">
        <f t="shared" si="0"/>
        <v>13490</v>
      </c>
      <c r="N39" s="179"/>
      <c r="O39" s="140"/>
      <c r="P39" s="141"/>
      <c r="Q39" s="587"/>
      <c r="R39" s="145">
        <v>7.0000000000000007E-2</v>
      </c>
      <c r="S39" s="146">
        <v>7.0000000000000007E-2</v>
      </c>
      <c r="T39" s="146">
        <v>7.0000000000000007E-2</v>
      </c>
      <c r="V39" t="s">
        <v>807</v>
      </c>
      <c r="W39" s="147">
        <v>0</v>
      </c>
      <c r="X39" s="131" t="s">
        <v>759</v>
      </c>
      <c r="Y39" s="132"/>
    </row>
    <row r="40" spans="2:25" ht="16.5" customHeight="1" x14ac:dyDescent="0.3">
      <c r="B40" s="8" t="s">
        <v>724</v>
      </c>
      <c r="C40" s="133" t="s">
        <v>774</v>
      </c>
      <c r="D40" s="134" t="s">
        <v>808</v>
      </c>
      <c r="E40" s="135">
        <v>0.1</v>
      </c>
      <c r="F40" s="134" t="s">
        <v>809</v>
      </c>
      <c r="G40" s="15" t="s">
        <v>141</v>
      </c>
      <c r="H40" s="136"/>
      <c r="I40" s="137"/>
      <c r="J40" s="138"/>
      <c r="K40" s="139">
        <v>15090</v>
      </c>
      <c r="L40" s="140">
        <v>200</v>
      </c>
      <c r="M40" s="141">
        <f t="shared" si="0"/>
        <v>14890</v>
      </c>
      <c r="N40" s="179"/>
      <c r="O40" s="140"/>
      <c r="P40" s="141"/>
      <c r="Q40" s="508"/>
      <c r="R40" s="145">
        <v>7.0000000000000007E-2</v>
      </c>
      <c r="S40" s="146">
        <v>7.0000000000000007E-2</v>
      </c>
      <c r="T40" s="146">
        <v>7.0000000000000007E-2</v>
      </c>
      <c r="V40" t="s">
        <v>807</v>
      </c>
      <c r="W40" s="147">
        <v>0</v>
      </c>
      <c r="X40" s="131" t="s">
        <v>759</v>
      </c>
      <c r="Y40" s="132"/>
    </row>
    <row r="41" spans="2:25" ht="16.5" customHeight="1" x14ac:dyDescent="0.3">
      <c r="B41" s="8" t="s">
        <v>724</v>
      </c>
      <c r="C41" s="133" t="s">
        <v>774</v>
      </c>
      <c r="D41" s="134" t="s">
        <v>810</v>
      </c>
      <c r="E41" s="135">
        <v>0</v>
      </c>
      <c r="F41" s="134" t="s">
        <v>811</v>
      </c>
      <c r="G41" s="15" t="s">
        <v>259</v>
      </c>
      <c r="H41" s="136"/>
      <c r="I41" s="137"/>
      <c r="J41" s="138"/>
      <c r="K41" s="139">
        <v>14790</v>
      </c>
      <c r="L41" s="140">
        <v>200</v>
      </c>
      <c r="M41" s="141">
        <f t="shared" si="0"/>
        <v>14590</v>
      </c>
      <c r="N41" s="179"/>
      <c r="O41" s="140"/>
      <c r="P41" s="141"/>
      <c r="Q41" s="508"/>
      <c r="R41" s="145">
        <v>7.0000000000000007E-2</v>
      </c>
      <c r="S41" s="146">
        <v>7.0000000000000007E-2</v>
      </c>
      <c r="T41" s="146">
        <v>7.0000000000000007E-2</v>
      </c>
      <c r="V41" t="s">
        <v>812</v>
      </c>
      <c r="W41" s="147">
        <v>0</v>
      </c>
      <c r="X41" s="131" t="s">
        <v>759</v>
      </c>
      <c r="Y41" s="132"/>
    </row>
    <row r="42" spans="2:25" ht="16.5" customHeight="1" x14ac:dyDescent="0.3">
      <c r="B42" s="8" t="s">
        <v>724</v>
      </c>
      <c r="C42" s="133" t="s">
        <v>774</v>
      </c>
      <c r="D42" s="134" t="s">
        <v>813</v>
      </c>
      <c r="E42" s="135">
        <v>0.1</v>
      </c>
      <c r="F42" s="134" t="s">
        <v>814</v>
      </c>
      <c r="G42" s="15" t="s">
        <v>141</v>
      </c>
      <c r="H42" s="139">
        <v>14890</v>
      </c>
      <c r="I42" s="140">
        <v>400</v>
      </c>
      <c r="J42" s="180">
        <f t="shared" ref="J42:J43" si="3">H42-I42</f>
        <v>14490</v>
      </c>
      <c r="K42" s="139">
        <v>15890</v>
      </c>
      <c r="L42" s="140">
        <v>200</v>
      </c>
      <c r="M42" s="141">
        <f t="shared" si="0"/>
        <v>15690</v>
      </c>
      <c r="N42" s="179"/>
      <c r="O42" s="140"/>
      <c r="P42" s="141"/>
      <c r="Q42" s="508"/>
      <c r="R42" s="145">
        <v>7.0000000000000007E-2</v>
      </c>
      <c r="S42" s="146">
        <v>7.0000000000000007E-2</v>
      </c>
      <c r="T42" s="146">
        <v>7.0000000000000007E-2</v>
      </c>
      <c r="V42" t="s">
        <v>812</v>
      </c>
      <c r="W42" s="147">
        <v>0</v>
      </c>
      <c r="X42" s="131" t="s">
        <v>759</v>
      </c>
      <c r="Y42" s="132"/>
    </row>
    <row r="43" spans="2:25" ht="16.5" customHeight="1" thickBot="1" x14ac:dyDescent="0.35">
      <c r="B43" s="8" t="s">
        <v>724</v>
      </c>
      <c r="C43" s="133" t="s">
        <v>774</v>
      </c>
      <c r="D43" s="134" t="s">
        <v>815</v>
      </c>
      <c r="E43" s="135">
        <v>0</v>
      </c>
      <c r="F43" s="134" t="s">
        <v>816</v>
      </c>
      <c r="G43" s="15" t="s">
        <v>259</v>
      </c>
      <c r="H43" s="139">
        <v>14790</v>
      </c>
      <c r="I43" s="140">
        <v>400</v>
      </c>
      <c r="J43" s="180">
        <f t="shared" si="3"/>
        <v>14390</v>
      </c>
      <c r="K43" s="139">
        <v>15590</v>
      </c>
      <c r="L43" s="140">
        <v>200</v>
      </c>
      <c r="M43" s="141">
        <f t="shared" si="0"/>
        <v>15390</v>
      </c>
      <c r="N43" s="179"/>
      <c r="O43" s="140"/>
      <c r="P43" s="141"/>
      <c r="Q43" s="508"/>
      <c r="R43" s="145">
        <v>7.0000000000000007E-2</v>
      </c>
      <c r="S43" s="146">
        <v>7.0000000000000007E-2</v>
      </c>
      <c r="T43" s="146">
        <v>7.0000000000000007E-2</v>
      </c>
      <c r="V43" t="s">
        <v>817</v>
      </c>
      <c r="W43" s="147">
        <v>0</v>
      </c>
      <c r="X43" s="131" t="s">
        <v>759</v>
      </c>
      <c r="Y43" s="132"/>
    </row>
    <row r="44" spans="2:25" ht="16.5" customHeight="1" x14ac:dyDescent="0.3">
      <c r="B44" s="114" t="s">
        <v>724</v>
      </c>
      <c r="C44" s="115" t="s">
        <v>818</v>
      </c>
      <c r="D44" s="14" t="s">
        <v>819</v>
      </c>
      <c r="E44" s="181">
        <v>0.1</v>
      </c>
      <c r="F44" s="118" t="s">
        <v>820</v>
      </c>
      <c r="G44" s="118" t="s">
        <v>141</v>
      </c>
      <c r="H44" s="121"/>
      <c r="I44" s="182"/>
      <c r="J44" s="183"/>
      <c r="K44" s="184">
        <v>13590</v>
      </c>
      <c r="L44" s="185">
        <v>200</v>
      </c>
      <c r="M44" s="186">
        <f t="shared" si="0"/>
        <v>13390</v>
      </c>
      <c r="N44" s="184">
        <v>13590</v>
      </c>
      <c r="O44" s="187">
        <v>100</v>
      </c>
      <c r="P44" s="188">
        <f t="shared" ref="P44:P57" si="4">N44-O44</f>
        <v>13490</v>
      </c>
      <c r="Q44" s="572" t="s">
        <v>821</v>
      </c>
      <c r="R44" s="128"/>
      <c r="S44" s="129"/>
      <c r="T44" s="129"/>
      <c r="U44" s="14"/>
      <c r="V44" s="14"/>
      <c r="W44" s="130" t="s">
        <v>142</v>
      </c>
      <c r="X44" s="131" t="s">
        <v>759</v>
      </c>
      <c r="Y44" s="132"/>
    </row>
    <row r="45" spans="2:25" ht="16.5" customHeight="1" x14ac:dyDescent="0.3">
      <c r="B45" s="8" t="s">
        <v>724</v>
      </c>
      <c r="C45" s="133" t="s">
        <v>818</v>
      </c>
      <c r="D45" t="s">
        <v>822</v>
      </c>
      <c r="E45" s="189">
        <v>0</v>
      </c>
      <c r="F45" s="15" t="s">
        <v>823</v>
      </c>
      <c r="G45" s="15" t="s">
        <v>259</v>
      </c>
      <c r="H45" s="138"/>
      <c r="I45" s="190"/>
      <c r="J45" s="191"/>
      <c r="K45" s="180">
        <v>13690</v>
      </c>
      <c r="L45" s="192">
        <v>200</v>
      </c>
      <c r="M45" s="193">
        <f t="shared" si="0"/>
        <v>13490</v>
      </c>
      <c r="N45" s="194">
        <v>14190</v>
      </c>
      <c r="O45" s="195">
        <v>100</v>
      </c>
      <c r="P45" s="196">
        <f t="shared" si="4"/>
        <v>14090</v>
      </c>
      <c r="Q45" s="573"/>
      <c r="R45" s="145"/>
      <c r="S45" s="146"/>
      <c r="T45" s="146"/>
      <c r="W45" s="147"/>
      <c r="X45" s="131" t="s">
        <v>759</v>
      </c>
      <c r="Y45" s="132"/>
    </row>
    <row r="46" spans="2:25" ht="16.5" customHeight="1" x14ac:dyDescent="0.3">
      <c r="B46" s="8" t="s">
        <v>724</v>
      </c>
      <c r="C46" s="133" t="s">
        <v>818</v>
      </c>
      <c r="D46" s="15" t="s">
        <v>824</v>
      </c>
      <c r="E46" s="189">
        <v>0.1</v>
      </c>
      <c r="F46" s="15" t="s">
        <v>825</v>
      </c>
      <c r="G46" s="15" t="s">
        <v>141</v>
      </c>
      <c r="H46" s="138"/>
      <c r="I46" s="190"/>
      <c r="J46" s="191"/>
      <c r="K46" s="180">
        <v>14590</v>
      </c>
      <c r="L46" s="192">
        <v>200</v>
      </c>
      <c r="M46" s="193">
        <f t="shared" si="0"/>
        <v>14390</v>
      </c>
      <c r="N46" s="180">
        <v>14890</v>
      </c>
      <c r="O46" s="192">
        <v>200</v>
      </c>
      <c r="P46" s="193">
        <f t="shared" si="4"/>
        <v>14690</v>
      </c>
      <c r="Q46" s="509"/>
      <c r="R46" s="145"/>
      <c r="S46" s="146"/>
      <c r="T46" s="146"/>
      <c r="W46" s="147" t="s">
        <v>142</v>
      </c>
      <c r="X46" s="131" t="s">
        <v>759</v>
      </c>
      <c r="Y46" s="132"/>
    </row>
    <row r="47" spans="2:25" ht="16.5" customHeight="1" x14ac:dyDescent="0.3">
      <c r="B47" s="8" t="s">
        <v>724</v>
      </c>
      <c r="C47" s="133" t="s">
        <v>818</v>
      </c>
      <c r="D47" s="15" t="s">
        <v>826</v>
      </c>
      <c r="E47" s="189">
        <v>0</v>
      </c>
      <c r="F47" s="15" t="s">
        <v>827</v>
      </c>
      <c r="G47" s="15" t="s">
        <v>259</v>
      </c>
      <c r="H47" s="138"/>
      <c r="I47" s="190"/>
      <c r="J47" s="191"/>
      <c r="K47" s="180">
        <v>14690</v>
      </c>
      <c r="L47" s="192">
        <v>200</v>
      </c>
      <c r="M47" s="193">
        <f t="shared" si="0"/>
        <v>14490</v>
      </c>
      <c r="N47" s="194">
        <v>15490</v>
      </c>
      <c r="O47" s="195">
        <v>200</v>
      </c>
      <c r="P47" s="196">
        <f t="shared" si="4"/>
        <v>15290</v>
      </c>
      <c r="Q47" s="509"/>
      <c r="R47" s="145"/>
      <c r="S47" s="146"/>
      <c r="T47" s="146"/>
      <c r="W47" s="147"/>
      <c r="X47" s="131" t="s">
        <v>759</v>
      </c>
      <c r="Y47" s="132"/>
    </row>
    <row r="48" spans="2:25" ht="16.5" customHeight="1" x14ac:dyDescent="0.3">
      <c r="B48" s="8" t="s">
        <v>724</v>
      </c>
      <c r="C48" s="133" t="s">
        <v>818</v>
      </c>
      <c r="D48" s="15" t="s">
        <v>828</v>
      </c>
      <c r="E48" s="189">
        <v>0.1</v>
      </c>
      <c r="F48" s="15" t="s">
        <v>829</v>
      </c>
      <c r="G48" s="15" t="s">
        <v>141</v>
      </c>
      <c r="H48" s="138"/>
      <c r="I48" s="190"/>
      <c r="J48" s="191"/>
      <c r="K48" s="180">
        <v>14890</v>
      </c>
      <c r="L48" s="192">
        <v>200</v>
      </c>
      <c r="M48" s="193">
        <f t="shared" si="0"/>
        <v>14690</v>
      </c>
      <c r="N48" s="180">
        <v>15390</v>
      </c>
      <c r="O48" s="192">
        <v>200</v>
      </c>
      <c r="P48" s="193">
        <f t="shared" si="4"/>
        <v>15190</v>
      </c>
      <c r="Q48" s="509"/>
      <c r="R48" s="145"/>
      <c r="S48" s="146"/>
      <c r="T48" s="146"/>
      <c r="W48" s="147" t="s">
        <v>142</v>
      </c>
      <c r="X48" s="131" t="s">
        <v>759</v>
      </c>
      <c r="Y48" s="132"/>
    </row>
    <row r="49" spans="2:25" ht="16.5" customHeight="1" thickBot="1" x14ac:dyDescent="0.35">
      <c r="B49" s="8" t="s">
        <v>724</v>
      </c>
      <c r="C49" s="133" t="s">
        <v>818</v>
      </c>
      <c r="D49" s="15" t="s">
        <v>830</v>
      </c>
      <c r="E49" s="189">
        <v>0</v>
      </c>
      <c r="F49" s="15" t="s">
        <v>831</v>
      </c>
      <c r="G49" s="15" t="s">
        <v>259</v>
      </c>
      <c r="H49" s="138"/>
      <c r="I49" s="190"/>
      <c r="J49" s="191"/>
      <c r="K49" s="180">
        <v>14990</v>
      </c>
      <c r="L49" s="192">
        <v>200</v>
      </c>
      <c r="M49" s="193">
        <f t="shared" si="0"/>
        <v>14790</v>
      </c>
      <c r="N49" s="194">
        <v>15990</v>
      </c>
      <c r="O49" s="195">
        <v>200</v>
      </c>
      <c r="P49" s="196">
        <f t="shared" si="4"/>
        <v>15790</v>
      </c>
      <c r="Q49" s="509"/>
      <c r="R49" s="145"/>
      <c r="S49" s="146"/>
      <c r="T49" s="146"/>
      <c r="W49" s="147"/>
      <c r="X49" s="131" t="s">
        <v>759</v>
      </c>
      <c r="Y49" s="132"/>
    </row>
    <row r="50" spans="2:25" ht="16.5" customHeight="1" x14ac:dyDescent="0.3">
      <c r="B50" s="8" t="s">
        <v>724</v>
      </c>
      <c r="C50" s="133" t="s">
        <v>818</v>
      </c>
      <c r="D50" t="s">
        <v>832</v>
      </c>
      <c r="E50" s="189">
        <v>0.1</v>
      </c>
      <c r="F50" s="15" t="s">
        <v>833</v>
      </c>
      <c r="G50" s="15" t="s">
        <v>141</v>
      </c>
      <c r="H50" s="138"/>
      <c r="I50" s="190"/>
      <c r="J50" s="191"/>
      <c r="K50" s="180">
        <v>14390</v>
      </c>
      <c r="L50" s="192">
        <v>200</v>
      </c>
      <c r="M50" s="193">
        <f t="shared" si="0"/>
        <v>14190</v>
      </c>
      <c r="N50" s="180">
        <v>14590</v>
      </c>
      <c r="O50" s="192">
        <v>200</v>
      </c>
      <c r="P50" s="193">
        <f t="shared" si="4"/>
        <v>14390</v>
      </c>
      <c r="Q50" s="572" t="s">
        <v>821</v>
      </c>
      <c r="R50" s="145"/>
      <c r="S50" s="146"/>
      <c r="T50" s="146"/>
      <c r="W50" s="147" t="s">
        <v>142</v>
      </c>
      <c r="X50" s="131" t="s">
        <v>759</v>
      </c>
      <c r="Y50" s="132"/>
    </row>
    <row r="51" spans="2:25" ht="16.5" customHeight="1" x14ac:dyDescent="0.3">
      <c r="B51" s="8" t="s">
        <v>724</v>
      </c>
      <c r="C51" s="133" t="s">
        <v>818</v>
      </c>
      <c r="D51" t="s">
        <v>834</v>
      </c>
      <c r="E51" s="189">
        <v>0</v>
      </c>
      <c r="F51" s="15" t="s">
        <v>835</v>
      </c>
      <c r="G51" s="15" t="s">
        <v>259</v>
      </c>
      <c r="H51" s="138"/>
      <c r="I51" s="190"/>
      <c r="J51" s="191"/>
      <c r="K51" s="180">
        <v>14490</v>
      </c>
      <c r="L51" s="192">
        <v>200</v>
      </c>
      <c r="M51" s="193">
        <f t="shared" si="0"/>
        <v>14290</v>
      </c>
      <c r="N51" s="194">
        <v>15190</v>
      </c>
      <c r="O51" s="195">
        <v>200</v>
      </c>
      <c r="P51" s="196">
        <f t="shared" si="4"/>
        <v>14990</v>
      </c>
      <c r="Q51" s="573"/>
      <c r="R51" s="145"/>
      <c r="S51" s="146"/>
      <c r="T51" s="146"/>
      <c r="W51" s="147"/>
      <c r="X51" s="131" t="s">
        <v>759</v>
      </c>
      <c r="Y51" s="132"/>
    </row>
    <row r="52" spans="2:25" ht="16.5" customHeight="1" x14ac:dyDescent="0.3">
      <c r="B52" s="8" t="s">
        <v>724</v>
      </c>
      <c r="C52" s="133" t="s">
        <v>818</v>
      </c>
      <c r="D52" s="15" t="s">
        <v>836</v>
      </c>
      <c r="E52" s="189">
        <v>0.1</v>
      </c>
      <c r="F52" s="15" t="s">
        <v>837</v>
      </c>
      <c r="G52" s="15" t="s">
        <v>141</v>
      </c>
      <c r="H52" s="138"/>
      <c r="I52" s="190"/>
      <c r="J52" s="191"/>
      <c r="K52" s="180">
        <v>15490</v>
      </c>
      <c r="L52" s="192">
        <v>200</v>
      </c>
      <c r="M52" s="193">
        <f t="shared" si="0"/>
        <v>15290</v>
      </c>
      <c r="N52" s="180">
        <v>15990</v>
      </c>
      <c r="O52" s="192">
        <v>200</v>
      </c>
      <c r="P52" s="193">
        <f t="shared" si="4"/>
        <v>15790</v>
      </c>
      <c r="Q52" s="509"/>
      <c r="R52" s="145"/>
      <c r="S52" s="146"/>
      <c r="T52" s="146"/>
      <c r="W52" s="147" t="s">
        <v>142</v>
      </c>
      <c r="X52" s="131" t="s">
        <v>759</v>
      </c>
      <c r="Y52" s="132"/>
    </row>
    <row r="53" spans="2:25" ht="16.5" customHeight="1" x14ac:dyDescent="0.3">
      <c r="B53" s="8" t="s">
        <v>724</v>
      </c>
      <c r="C53" s="133" t="s">
        <v>818</v>
      </c>
      <c r="D53" s="15" t="s">
        <v>838</v>
      </c>
      <c r="E53" s="189">
        <v>0</v>
      </c>
      <c r="F53" s="15" t="s">
        <v>839</v>
      </c>
      <c r="G53" s="15" t="s">
        <v>259</v>
      </c>
      <c r="H53" s="138"/>
      <c r="I53" s="190"/>
      <c r="J53" s="191"/>
      <c r="K53" s="180">
        <v>15590</v>
      </c>
      <c r="L53" s="192">
        <v>200</v>
      </c>
      <c r="M53" s="193">
        <f t="shared" si="0"/>
        <v>15390</v>
      </c>
      <c r="N53" s="194">
        <v>16590</v>
      </c>
      <c r="O53" s="195">
        <v>200</v>
      </c>
      <c r="P53" s="196">
        <f t="shared" si="4"/>
        <v>16390</v>
      </c>
      <c r="Q53" s="509"/>
      <c r="R53" s="145"/>
      <c r="S53" s="146"/>
      <c r="T53" s="146"/>
      <c r="W53" s="147"/>
      <c r="X53" s="131" t="s">
        <v>759</v>
      </c>
      <c r="Y53" s="132"/>
    </row>
    <row r="54" spans="2:25" ht="16.5" customHeight="1" x14ac:dyDescent="0.3">
      <c r="B54" s="8" t="s">
        <v>724</v>
      </c>
      <c r="C54" s="133" t="s">
        <v>818</v>
      </c>
      <c r="D54" s="15" t="s">
        <v>840</v>
      </c>
      <c r="E54" s="189">
        <v>0.1</v>
      </c>
      <c r="F54" s="15" t="s">
        <v>841</v>
      </c>
      <c r="G54" s="15" t="s">
        <v>141</v>
      </c>
      <c r="H54" s="138"/>
      <c r="I54" s="190"/>
      <c r="J54" s="191"/>
      <c r="K54" s="180">
        <v>16190</v>
      </c>
      <c r="L54" s="192">
        <v>200</v>
      </c>
      <c r="M54" s="193">
        <f t="shared" si="0"/>
        <v>15990</v>
      </c>
      <c r="N54" s="180">
        <v>16690</v>
      </c>
      <c r="O54" s="192">
        <v>200</v>
      </c>
      <c r="P54" s="193">
        <f t="shared" si="4"/>
        <v>16490</v>
      </c>
      <c r="Q54" s="509"/>
      <c r="R54" s="145"/>
      <c r="S54" s="146"/>
      <c r="T54" s="146"/>
      <c r="W54" s="147" t="s">
        <v>142</v>
      </c>
      <c r="X54" s="131" t="s">
        <v>759</v>
      </c>
      <c r="Y54" s="132"/>
    </row>
    <row r="55" spans="2:25" ht="16.5" customHeight="1" thickBot="1" x14ac:dyDescent="0.35">
      <c r="B55" s="148" t="s">
        <v>724</v>
      </c>
      <c r="C55" s="149" t="s">
        <v>818</v>
      </c>
      <c r="D55" s="152" t="s">
        <v>842</v>
      </c>
      <c r="E55" s="197">
        <v>0</v>
      </c>
      <c r="F55" s="152" t="s">
        <v>843</v>
      </c>
      <c r="G55" s="152" t="s">
        <v>259</v>
      </c>
      <c r="H55" s="155"/>
      <c r="I55" s="198"/>
      <c r="J55" s="199"/>
      <c r="K55" s="200">
        <v>16290</v>
      </c>
      <c r="L55" s="201">
        <v>200</v>
      </c>
      <c r="M55" s="202">
        <f t="shared" si="0"/>
        <v>16090</v>
      </c>
      <c r="N55" s="203">
        <v>17290</v>
      </c>
      <c r="O55" s="204">
        <v>200</v>
      </c>
      <c r="P55" s="205">
        <f t="shared" si="4"/>
        <v>17090</v>
      </c>
      <c r="Q55" s="510"/>
      <c r="R55" s="163"/>
      <c r="S55" s="163"/>
      <c r="T55" s="163"/>
      <c r="U55" s="16"/>
      <c r="V55" s="16"/>
      <c r="W55" s="164"/>
      <c r="X55" s="131" t="s">
        <v>759</v>
      </c>
      <c r="Y55" s="132"/>
    </row>
    <row r="56" spans="2:25" ht="16.5" customHeight="1" x14ac:dyDescent="0.3">
      <c r="B56" s="8" t="s">
        <v>724</v>
      </c>
      <c r="C56" s="133" t="s">
        <v>844</v>
      </c>
      <c r="D56" s="134" t="s">
        <v>845</v>
      </c>
      <c r="E56" s="189">
        <v>0.1</v>
      </c>
      <c r="F56" s="134" t="s">
        <v>846</v>
      </c>
      <c r="G56" s="15" t="s">
        <v>141</v>
      </c>
      <c r="H56" s="136"/>
      <c r="I56" s="137"/>
      <c r="J56" s="138"/>
      <c r="K56" s="139">
        <v>14590</v>
      </c>
      <c r="L56" s="140">
        <v>200</v>
      </c>
      <c r="M56" s="141">
        <f t="shared" si="0"/>
        <v>14390</v>
      </c>
      <c r="N56" s="139">
        <v>14590</v>
      </c>
      <c r="O56" s="206">
        <v>0</v>
      </c>
      <c r="P56" s="207">
        <f t="shared" si="4"/>
        <v>14590</v>
      </c>
      <c r="Q56" s="572" t="s">
        <v>847</v>
      </c>
      <c r="R56" s="145"/>
      <c r="S56" s="146"/>
      <c r="T56" s="146"/>
      <c r="W56" s="147">
        <v>0</v>
      </c>
      <c r="X56" s="131" t="s">
        <v>759</v>
      </c>
      <c r="Y56" s="132"/>
    </row>
    <row r="57" spans="2:25" ht="16.5" customHeight="1" x14ac:dyDescent="0.3">
      <c r="B57" s="8" t="s">
        <v>724</v>
      </c>
      <c r="C57" s="133" t="s">
        <v>844</v>
      </c>
      <c r="D57" s="134" t="s">
        <v>848</v>
      </c>
      <c r="E57" s="189">
        <v>0</v>
      </c>
      <c r="F57" s="134" t="s">
        <v>849</v>
      </c>
      <c r="G57" s="15" t="s">
        <v>259</v>
      </c>
      <c r="H57" s="136"/>
      <c r="I57" s="137"/>
      <c r="J57" s="138"/>
      <c r="K57" s="139">
        <v>14690</v>
      </c>
      <c r="L57" s="140">
        <v>200</v>
      </c>
      <c r="M57" s="141">
        <f t="shared" si="0"/>
        <v>14490</v>
      </c>
      <c r="N57" s="139">
        <v>15190</v>
      </c>
      <c r="O57" s="206">
        <v>0</v>
      </c>
      <c r="P57" s="207">
        <f t="shared" si="4"/>
        <v>15190</v>
      </c>
      <c r="Q57" s="585"/>
      <c r="R57" s="145"/>
      <c r="S57" s="146"/>
      <c r="T57" s="146"/>
      <c r="W57" s="147"/>
      <c r="X57" s="131" t="s">
        <v>759</v>
      </c>
      <c r="Y57" s="132"/>
    </row>
    <row r="58" spans="2:25" ht="16.5" customHeight="1" x14ac:dyDescent="0.3">
      <c r="B58" s="8" t="s">
        <v>724</v>
      </c>
      <c r="C58" s="133" t="s">
        <v>844</v>
      </c>
      <c r="D58" s="134" t="s">
        <v>850</v>
      </c>
      <c r="E58" s="135">
        <v>7.4999999999999997E-2</v>
      </c>
      <c r="F58" s="134" t="s">
        <v>851</v>
      </c>
      <c r="G58" s="15" t="s">
        <v>141</v>
      </c>
      <c r="H58" s="136"/>
      <c r="I58" s="137"/>
      <c r="J58" s="138"/>
      <c r="K58" s="139">
        <v>15690</v>
      </c>
      <c r="L58" s="140">
        <v>200</v>
      </c>
      <c r="M58" s="141">
        <f t="shared" si="0"/>
        <v>15490</v>
      </c>
      <c r="N58" s="179">
        <v>16190</v>
      </c>
      <c r="O58" s="140">
        <v>200</v>
      </c>
      <c r="P58" s="141">
        <f>N58-O58</f>
        <v>15990</v>
      </c>
      <c r="Q58" s="511"/>
      <c r="R58" s="145"/>
      <c r="S58" s="146"/>
      <c r="T58" s="146"/>
      <c r="W58" s="147">
        <v>0</v>
      </c>
      <c r="X58" s="131" t="s">
        <v>759</v>
      </c>
      <c r="Y58" s="132"/>
    </row>
    <row r="59" spans="2:25" ht="16.5" customHeight="1" x14ac:dyDescent="0.3">
      <c r="B59" s="8" t="s">
        <v>724</v>
      </c>
      <c r="C59" s="133" t="s">
        <v>844</v>
      </c>
      <c r="D59" s="134" t="s">
        <v>852</v>
      </c>
      <c r="E59" s="135">
        <v>0</v>
      </c>
      <c r="F59" s="134" t="s">
        <v>853</v>
      </c>
      <c r="G59" s="15" t="s">
        <v>259</v>
      </c>
      <c r="H59" s="136"/>
      <c r="I59" s="137"/>
      <c r="J59" s="138"/>
      <c r="K59" s="139">
        <v>15890</v>
      </c>
      <c r="L59" s="140">
        <v>200</v>
      </c>
      <c r="M59" s="141">
        <f t="shared" si="0"/>
        <v>15690</v>
      </c>
      <c r="N59" s="179">
        <v>16790</v>
      </c>
      <c r="O59" s="140">
        <v>200</v>
      </c>
      <c r="P59" s="141">
        <f>N59-O59</f>
        <v>16590</v>
      </c>
      <c r="Q59" s="511"/>
      <c r="R59" s="145"/>
      <c r="S59" s="146"/>
      <c r="T59" s="146"/>
      <c r="W59" s="147"/>
      <c r="X59" s="131" t="s">
        <v>759</v>
      </c>
      <c r="Y59" s="132"/>
    </row>
    <row r="60" spans="2:25" ht="16.5" customHeight="1" x14ac:dyDescent="0.3">
      <c r="B60" s="8" t="s">
        <v>724</v>
      </c>
      <c r="C60" s="133" t="s">
        <v>844</v>
      </c>
      <c r="D60" s="134" t="s">
        <v>854</v>
      </c>
      <c r="E60" s="135">
        <v>7.4999999999999997E-2</v>
      </c>
      <c r="F60" s="134" t="s">
        <v>855</v>
      </c>
      <c r="G60" s="15" t="s">
        <v>141</v>
      </c>
      <c r="H60" s="136"/>
      <c r="I60" s="137"/>
      <c r="J60" s="138"/>
      <c r="K60" s="139">
        <v>16790</v>
      </c>
      <c r="L60" s="140">
        <v>200</v>
      </c>
      <c r="M60" s="141">
        <f t="shared" si="0"/>
        <v>16590</v>
      </c>
      <c r="N60" s="179">
        <v>17390</v>
      </c>
      <c r="O60" s="140">
        <v>200</v>
      </c>
      <c r="P60" s="141">
        <f>N60-O60</f>
        <v>17190</v>
      </c>
      <c r="Q60" s="511"/>
      <c r="R60" s="145"/>
      <c r="S60" s="146"/>
      <c r="T60" s="146"/>
      <c r="W60" s="147">
        <v>0</v>
      </c>
      <c r="X60" s="131" t="s">
        <v>759</v>
      </c>
      <c r="Y60" s="132"/>
    </row>
    <row r="61" spans="2:25" ht="16.5" customHeight="1" thickBot="1" x14ac:dyDescent="0.35">
      <c r="B61" s="8" t="s">
        <v>724</v>
      </c>
      <c r="C61" s="133" t="s">
        <v>844</v>
      </c>
      <c r="D61" s="134" t="s">
        <v>856</v>
      </c>
      <c r="E61" s="135">
        <v>0</v>
      </c>
      <c r="F61" s="134" t="s">
        <v>857</v>
      </c>
      <c r="G61" s="15" t="s">
        <v>259</v>
      </c>
      <c r="H61" s="136"/>
      <c r="I61" s="137"/>
      <c r="J61" s="138"/>
      <c r="K61" s="139">
        <v>16990</v>
      </c>
      <c r="L61" s="140">
        <v>200</v>
      </c>
      <c r="M61" s="141">
        <f t="shared" si="0"/>
        <v>16790</v>
      </c>
      <c r="N61" s="179">
        <v>17990</v>
      </c>
      <c r="O61" s="140">
        <v>200</v>
      </c>
      <c r="P61" s="141">
        <f>N61-O61</f>
        <v>17790</v>
      </c>
      <c r="Q61" s="511"/>
      <c r="R61" s="145"/>
      <c r="S61" s="146"/>
      <c r="T61" s="146"/>
      <c r="W61" s="147"/>
      <c r="X61" s="131" t="s">
        <v>759</v>
      </c>
      <c r="Y61" s="132"/>
    </row>
    <row r="62" spans="2:25" ht="16.5" customHeight="1" x14ac:dyDescent="0.3">
      <c r="B62" s="114" t="s">
        <v>724</v>
      </c>
      <c r="C62" s="115" t="s">
        <v>858</v>
      </c>
      <c r="D62" s="116" t="s">
        <v>859</v>
      </c>
      <c r="E62" s="117">
        <v>0</v>
      </c>
      <c r="F62" s="116" t="s">
        <v>860</v>
      </c>
      <c r="G62" s="118" t="s">
        <v>141</v>
      </c>
      <c r="H62" s="119"/>
      <c r="I62" s="120"/>
      <c r="J62" s="121"/>
      <c r="K62" s="122">
        <v>15990</v>
      </c>
      <c r="L62" s="123">
        <v>200</v>
      </c>
      <c r="M62" s="124">
        <f t="shared" si="0"/>
        <v>15790</v>
      </c>
      <c r="N62" s="178">
        <v>16490</v>
      </c>
      <c r="O62" s="123">
        <v>200</v>
      </c>
      <c r="P62" s="124">
        <f>N62-O62</f>
        <v>16290</v>
      </c>
      <c r="Q62" s="572" t="s">
        <v>861</v>
      </c>
      <c r="R62" s="128">
        <v>7.0000000000000007E-2</v>
      </c>
      <c r="S62" s="129">
        <v>7.0000000000000007E-2</v>
      </c>
      <c r="T62" s="129">
        <v>7.0000000000000007E-2</v>
      </c>
      <c r="U62" s="14"/>
      <c r="V62" s="14" t="s">
        <v>817</v>
      </c>
      <c r="W62" s="130" t="s">
        <v>142</v>
      </c>
      <c r="X62" s="131"/>
      <c r="Y62" s="132"/>
    </row>
    <row r="63" spans="2:25" ht="16.5" customHeight="1" x14ac:dyDescent="0.3">
      <c r="B63" s="8" t="s">
        <v>724</v>
      </c>
      <c r="C63" s="133" t="s">
        <v>858</v>
      </c>
      <c r="D63" s="134" t="s">
        <v>862</v>
      </c>
      <c r="E63" s="135">
        <v>0</v>
      </c>
      <c r="F63" s="134" t="s">
        <v>863</v>
      </c>
      <c r="G63" s="15" t="s">
        <v>259</v>
      </c>
      <c r="H63" s="136"/>
      <c r="I63" s="137"/>
      <c r="J63" s="138"/>
      <c r="K63" s="139">
        <v>16990</v>
      </c>
      <c r="L63" s="140">
        <v>200</v>
      </c>
      <c r="M63" s="141">
        <f t="shared" si="0"/>
        <v>16790</v>
      </c>
      <c r="N63" s="179">
        <v>17490</v>
      </c>
      <c r="O63" s="140">
        <v>200</v>
      </c>
      <c r="P63" s="141">
        <f t="shared" ref="P63:P70" si="5">N63-O63</f>
        <v>17290</v>
      </c>
      <c r="Q63" s="573"/>
      <c r="R63" s="145">
        <v>7.0000000000000007E-2</v>
      </c>
      <c r="S63" s="146">
        <v>7.0000000000000007E-2</v>
      </c>
      <c r="T63" s="146">
        <v>7.0000000000000007E-2</v>
      </c>
      <c r="V63" t="e">
        <v>#N/A</v>
      </c>
      <c r="W63" s="147" t="s">
        <v>142</v>
      </c>
      <c r="X63" s="131"/>
      <c r="Y63" s="132"/>
    </row>
    <row r="64" spans="2:25" ht="16.5" customHeight="1" x14ac:dyDescent="0.3">
      <c r="B64" s="8" t="s">
        <v>724</v>
      </c>
      <c r="C64" s="133" t="s">
        <v>858</v>
      </c>
      <c r="D64" s="134" t="s">
        <v>864</v>
      </c>
      <c r="E64" s="135">
        <v>0</v>
      </c>
      <c r="F64" s="134" t="s">
        <v>865</v>
      </c>
      <c r="G64" s="15" t="s">
        <v>141</v>
      </c>
      <c r="H64" s="136"/>
      <c r="I64" s="137"/>
      <c r="J64" s="138"/>
      <c r="K64" s="139">
        <v>16790</v>
      </c>
      <c r="L64" s="140">
        <v>200</v>
      </c>
      <c r="M64" s="141">
        <f t="shared" si="0"/>
        <v>16590</v>
      </c>
      <c r="N64" s="179">
        <v>17190</v>
      </c>
      <c r="O64" s="140">
        <v>200</v>
      </c>
      <c r="P64" s="141">
        <f t="shared" si="5"/>
        <v>16990</v>
      </c>
      <c r="Q64" s="573"/>
      <c r="R64" s="145">
        <v>7.0000000000000007E-2</v>
      </c>
      <c r="S64" s="146">
        <v>7.0000000000000007E-2</v>
      </c>
      <c r="T64" s="146">
        <v>7.0000000000000007E-2</v>
      </c>
      <c r="V64" t="e">
        <v>#N/A</v>
      </c>
      <c r="W64" s="147" t="s">
        <v>142</v>
      </c>
      <c r="X64" s="131"/>
      <c r="Y64" s="132"/>
    </row>
    <row r="65" spans="2:25" ht="16.5" customHeight="1" x14ac:dyDescent="0.3">
      <c r="B65" s="8" t="s">
        <v>724</v>
      </c>
      <c r="C65" s="133" t="s">
        <v>858</v>
      </c>
      <c r="D65" s="134" t="s">
        <v>866</v>
      </c>
      <c r="E65" s="135">
        <v>0</v>
      </c>
      <c r="F65" s="134" t="s">
        <v>867</v>
      </c>
      <c r="G65" s="15" t="s">
        <v>259</v>
      </c>
      <c r="H65" s="136"/>
      <c r="I65" s="137"/>
      <c r="J65" s="138"/>
      <c r="K65" s="139">
        <v>17790</v>
      </c>
      <c r="L65" s="140">
        <v>200</v>
      </c>
      <c r="M65" s="141">
        <f t="shared" si="0"/>
        <v>17590</v>
      </c>
      <c r="N65" s="179">
        <v>18190</v>
      </c>
      <c r="O65" s="140">
        <v>200</v>
      </c>
      <c r="P65" s="141">
        <f t="shared" si="5"/>
        <v>17990</v>
      </c>
      <c r="Q65" s="573"/>
      <c r="R65" s="145">
        <v>7.0000000000000007E-2</v>
      </c>
      <c r="S65" s="146">
        <v>7.0000000000000007E-2</v>
      </c>
      <c r="T65" s="146">
        <v>7.0000000000000007E-2</v>
      </c>
      <c r="V65" t="e">
        <v>#N/A</v>
      </c>
      <c r="W65" s="147" t="s">
        <v>142</v>
      </c>
      <c r="X65" s="131"/>
      <c r="Y65" s="132"/>
    </row>
    <row r="66" spans="2:25" ht="16.5" customHeight="1" x14ac:dyDescent="0.3">
      <c r="B66" s="8" t="s">
        <v>724</v>
      </c>
      <c r="C66" s="133" t="s">
        <v>858</v>
      </c>
      <c r="D66" s="134" t="s">
        <v>868</v>
      </c>
      <c r="E66" s="135">
        <v>0</v>
      </c>
      <c r="F66" s="134" t="s">
        <v>869</v>
      </c>
      <c r="G66" s="15" t="s">
        <v>243</v>
      </c>
      <c r="H66" s="136"/>
      <c r="I66" s="137"/>
      <c r="J66" s="138"/>
      <c r="K66" s="139">
        <v>18190</v>
      </c>
      <c r="L66" s="140">
        <v>200</v>
      </c>
      <c r="M66" s="141">
        <f t="shared" si="0"/>
        <v>17990</v>
      </c>
      <c r="N66" s="179">
        <v>19190</v>
      </c>
      <c r="O66" s="140">
        <v>200</v>
      </c>
      <c r="P66" s="141">
        <f t="shared" si="5"/>
        <v>18990</v>
      </c>
      <c r="Q66" s="573"/>
      <c r="R66" s="145">
        <v>7.0000000000000007E-2</v>
      </c>
      <c r="S66" s="146">
        <v>7.0000000000000007E-2</v>
      </c>
      <c r="T66" s="146">
        <v>7.0000000000000007E-2</v>
      </c>
      <c r="V66" t="e">
        <v>#N/A</v>
      </c>
      <c r="W66" s="147" t="s">
        <v>142</v>
      </c>
      <c r="X66" s="131"/>
      <c r="Y66" s="132"/>
    </row>
    <row r="67" spans="2:25" ht="21.6" customHeight="1" thickBot="1" x14ac:dyDescent="0.35">
      <c r="B67" s="148" t="s">
        <v>724</v>
      </c>
      <c r="C67" s="149" t="s">
        <v>858</v>
      </c>
      <c r="D67" s="150" t="s">
        <v>870</v>
      </c>
      <c r="E67" s="151">
        <v>0</v>
      </c>
      <c r="F67" s="150" t="s">
        <v>871</v>
      </c>
      <c r="G67" s="152" t="s">
        <v>243</v>
      </c>
      <c r="H67" s="153"/>
      <c r="I67" s="154"/>
      <c r="J67" s="155"/>
      <c r="K67" s="156">
        <v>19490</v>
      </c>
      <c r="L67" s="157">
        <v>200</v>
      </c>
      <c r="M67" s="158">
        <f t="shared" si="0"/>
        <v>19290</v>
      </c>
      <c r="N67" s="208">
        <v>20590</v>
      </c>
      <c r="O67" s="157">
        <v>200</v>
      </c>
      <c r="P67" s="158">
        <f t="shared" si="5"/>
        <v>20390</v>
      </c>
      <c r="Q67" s="588"/>
      <c r="R67" s="162">
        <v>7.0000000000000007E-2</v>
      </c>
      <c r="S67" s="163">
        <v>7.0000000000000007E-2</v>
      </c>
      <c r="T67" s="163">
        <v>7.0000000000000007E-2</v>
      </c>
      <c r="U67" s="16"/>
      <c r="V67" s="16" t="s">
        <v>872</v>
      </c>
      <c r="W67" s="164" t="s">
        <v>142</v>
      </c>
      <c r="X67" s="131"/>
      <c r="Y67" s="132"/>
    </row>
    <row r="68" spans="2:25" ht="47.4" customHeight="1" x14ac:dyDescent="0.3">
      <c r="B68" s="114" t="s">
        <v>724</v>
      </c>
      <c r="C68" s="115" t="s">
        <v>873</v>
      </c>
      <c r="D68" s="116" t="s">
        <v>874</v>
      </c>
      <c r="E68" s="117">
        <v>0</v>
      </c>
      <c r="F68" s="116" t="s">
        <v>875</v>
      </c>
      <c r="G68" s="118" t="s">
        <v>243</v>
      </c>
      <c r="H68" s="119"/>
      <c r="I68" s="120"/>
      <c r="J68" s="121"/>
      <c r="K68" s="122">
        <v>14390</v>
      </c>
      <c r="L68" s="123">
        <v>200</v>
      </c>
      <c r="M68" s="124">
        <f t="shared" si="0"/>
        <v>14190</v>
      </c>
      <c r="N68" s="178">
        <v>14590</v>
      </c>
      <c r="O68" s="168">
        <v>500</v>
      </c>
      <c r="P68" s="169">
        <f t="shared" si="5"/>
        <v>14090</v>
      </c>
      <c r="Q68" s="581" t="s">
        <v>876</v>
      </c>
      <c r="R68" s="128">
        <v>7.0000000000000007E-2</v>
      </c>
      <c r="S68" s="129">
        <v>7.0000000000000007E-2</v>
      </c>
      <c r="T68" s="129">
        <v>7.0000000000000007E-2</v>
      </c>
      <c r="U68" s="14"/>
      <c r="V68" s="14" t="s">
        <v>872</v>
      </c>
      <c r="W68" s="130" t="s">
        <v>142</v>
      </c>
      <c r="X68" s="131"/>
      <c r="Y68" s="132"/>
    </row>
    <row r="69" spans="2:25" ht="41.4" customHeight="1" x14ac:dyDescent="0.3">
      <c r="B69" s="8" t="s">
        <v>724</v>
      </c>
      <c r="C69" s="133" t="s">
        <v>873</v>
      </c>
      <c r="D69" s="134" t="s">
        <v>877</v>
      </c>
      <c r="E69" s="135">
        <v>0</v>
      </c>
      <c r="F69" s="134" t="s">
        <v>878</v>
      </c>
      <c r="G69" s="15" t="s">
        <v>243</v>
      </c>
      <c r="H69" s="136"/>
      <c r="I69" s="137"/>
      <c r="J69" s="138"/>
      <c r="K69" s="139">
        <v>14790</v>
      </c>
      <c r="L69" s="140">
        <v>200</v>
      </c>
      <c r="M69" s="141">
        <f t="shared" si="0"/>
        <v>14590</v>
      </c>
      <c r="N69" s="179">
        <v>14990</v>
      </c>
      <c r="O69" s="140">
        <v>200</v>
      </c>
      <c r="P69" s="141">
        <f t="shared" si="5"/>
        <v>14790</v>
      </c>
      <c r="Q69" s="582"/>
      <c r="R69" s="145">
        <v>7.0000000000000007E-2</v>
      </c>
      <c r="S69" s="146">
        <v>7.0000000000000007E-2</v>
      </c>
      <c r="T69" s="146">
        <v>7.0000000000000007E-2</v>
      </c>
      <c r="V69" t="s">
        <v>879</v>
      </c>
      <c r="W69" s="147" t="s">
        <v>142</v>
      </c>
      <c r="X69" s="131"/>
      <c r="Y69" s="132"/>
    </row>
    <row r="70" spans="2:25" ht="16.5" customHeight="1" thickBot="1" x14ac:dyDescent="0.35">
      <c r="B70" s="148" t="s">
        <v>724</v>
      </c>
      <c r="C70" s="149" t="s">
        <v>873</v>
      </c>
      <c r="D70" s="150" t="s">
        <v>880</v>
      </c>
      <c r="E70" s="151">
        <v>0</v>
      </c>
      <c r="F70" s="150" t="s">
        <v>881</v>
      </c>
      <c r="G70" s="152" t="s">
        <v>243</v>
      </c>
      <c r="H70" s="153"/>
      <c r="I70" s="154"/>
      <c r="J70" s="155"/>
      <c r="K70" s="156">
        <v>15290</v>
      </c>
      <c r="L70" s="157">
        <v>200</v>
      </c>
      <c r="M70" s="158">
        <f t="shared" si="0"/>
        <v>15090</v>
      </c>
      <c r="N70" s="208">
        <v>15490</v>
      </c>
      <c r="O70" s="157">
        <v>200</v>
      </c>
      <c r="P70" s="158">
        <f t="shared" si="5"/>
        <v>15290</v>
      </c>
      <c r="Q70" s="512"/>
      <c r="R70" s="162">
        <v>7.0000000000000007E-2</v>
      </c>
      <c r="S70" s="163">
        <v>7.0000000000000007E-2</v>
      </c>
      <c r="T70" s="163">
        <v>7.0000000000000007E-2</v>
      </c>
      <c r="U70" s="16"/>
      <c r="V70" s="16" t="s">
        <v>879</v>
      </c>
      <c r="W70" s="164" t="s">
        <v>142</v>
      </c>
      <c r="X70" s="131"/>
      <c r="Y70" s="132"/>
    </row>
    <row r="71" spans="2:25" ht="16.5" customHeight="1" x14ac:dyDescent="0.3">
      <c r="B71" s="114" t="s">
        <v>724</v>
      </c>
      <c r="C71" s="115" t="s">
        <v>882</v>
      </c>
      <c r="D71" s="116" t="s">
        <v>883</v>
      </c>
      <c r="E71" s="117">
        <v>0</v>
      </c>
      <c r="F71" s="116" t="s">
        <v>884</v>
      </c>
      <c r="G71" s="118" t="s">
        <v>243</v>
      </c>
      <c r="H71" s="119"/>
      <c r="I71" s="120"/>
      <c r="J71" s="121"/>
      <c r="K71" s="122">
        <v>16655</v>
      </c>
      <c r="L71" s="123">
        <v>400</v>
      </c>
      <c r="M71" s="124">
        <f t="shared" si="0"/>
        <v>16255</v>
      </c>
      <c r="N71" s="178">
        <v>16990</v>
      </c>
      <c r="O71" s="123">
        <v>200</v>
      </c>
      <c r="P71" s="124">
        <f>N71-O71</f>
        <v>16790</v>
      </c>
      <c r="Q71" s="583" t="s">
        <v>885</v>
      </c>
      <c r="R71" s="128">
        <v>7.0000000000000007E-2</v>
      </c>
      <c r="S71" s="129">
        <v>7.0000000000000007E-2</v>
      </c>
      <c r="T71" s="129">
        <v>7.0000000000000007E-2</v>
      </c>
      <c r="U71" s="14"/>
      <c r="V71" s="14" t="s">
        <v>886</v>
      </c>
      <c r="W71" s="130" t="s">
        <v>25</v>
      </c>
      <c r="X71" s="131" t="s">
        <v>887</v>
      </c>
      <c r="Y71" s="132"/>
    </row>
    <row r="72" spans="2:25" ht="16.5" customHeight="1" thickBot="1" x14ac:dyDescent="0.35">
      <c r="B72" s="148" t="s">
        <v>724</v>
      </c>
      <c r="C72" s="149" t="s">
        <v>882</v>
      </c>
      <c r="D72" s="150" t="s">
        <v>888</v>
      </c>
      <c r="E72" s="151">
        <v>0</v>
      </c>
      <c r="F72" s="150" t="s">
        <v>889</v>
      </c>
      <c r="G72" s="152" t="s">
        <v>243</v>
      </c>
      <c r="H72" s="153"/>
      <c r="I72" s="154"/>
      <c r="J72" s="155"/>
      <c r="K72" s="156">
        <v>18255</v>
      </c>
      <c r="L72" s="157">
        <v>400</v>
      </c>
      <c r="M72" s="158">
        <f t="shared" si="0"/>
        <v>17855</v>
      </c>
      <c r="N72" s="208">
        <v>18790</v>
      </c>
      <c r="O72" s="157">
        <v>200</v>
      </c>
      <c r="P72" s="158">
        <f>N72-O72</f>
        <v>18590</v>
      </c>
      <c r="Q72" s="584"/>
      <c r="R72" s="162">
        <v>7.0000000000000007E-2</v>
      </c>
      <c r="S72" s="163">
        <v>7.0000000000000007E-2</v>
      </c>
      <c r="T72" s="163">
        <v>7.0000000000000007E-2</v>
      </c>
      <c r="U72" s="16"/>
      <c r="V72" s="16" t="s">
        <v>890</v>
      </c>
      <c r="W72" s="164" t="s">
        <v>25</v>
      </c>
      <c r="X72" s="131" t="s">
        <v>887</v>
      </c>
      <c r="Y72" s="132"/>
    </row>
    <row r="73" spans="2:25" ht="16.5" customHeight="1" x14ac:dyDescent="0.3">
      <c r="B73" s="114" t="s">
        <v>724</v>
      </c>
      <c r="C73" s="115" t="s">
        <v>891</v>
      </c>
      <c r="D73" s="116" t="s">
        <v>892</v>
      </c>
      <c r="E73" s="117">
        <v>0</v>
      </c>
      <c r="F73" s="116" t="s">
        <v>893</v>
      </c>
      <c r="G73" s="118" t="s">
        <v>243</v>
      </c>
      <c r="H73" s="209"/>
      <c r="I73" s="120"/>
      <c r="J73" s="210"/>
      <c r="K73" s="122">
        <v>18175</v>
      </c>
      <c r="L73" s="123">
        <v>400</v>
      </c>
      <c r="M73" s="122">
        <f t="shared" si="0"/>
        <v>17775</v>
      </c>
      <c r="N73" s="178">
        <v>18690</v>
      </c>
      <c r="O73" s="211">
        <v>100</v>
      </c>
      <c r="P73" s="212">
        <f t="shared" ref="P73:P76" si="6">N73-O73</f>
        <v>18590</v>
      </c>
      <c r="Q73" s="572" t="s">
        <v>847</v>
      </c>
      <c r="R73" s="128">
        <v>7.0000000000000007E-2</v>
      </c>
      <c r="S73" s="129">
        <v>7.0000000000000007E-2</v>
      </c>
      <c r="T73" s="129">
        <v>7.0000000000000007E-2</v>
      </c>
      <c r="U73" s="14"/>
      <c r="V73" s="14" t="s">
        <v>894</v>
      </c>
      <c r="W73" s="130" t="s">
        <v>895</v>
      </c>
      <c r="X73" s="131" t="s">
        <v>887</v>
      </c>
      <c r="Y73" s="132"/>
    </row>
    <row r="74" spans="2:25" ht="16.5" customHeight="1" thickBot="1" x14ac:dyDescent="0.35">
      <c r="B74" s="148" t="s">
        <v>724</v>
      </c>
      <c r="C74" s="149" t="s">
        <v>891</v>
      </c>
      <c r="D74" s="150" t="s">
        <v>896</v>
      </c>
      <c r="E74" s="151">
        <v>0</v>
      </c>
      <c r="F74" s="150" t="s">
        <v>897</v>
      </c>
      <c r="G74" s="152" t="s">
        <v>243</v>
      </c>
      <c r="H74" s="214"/>
      <c r="I74" s="154"/>
      <c r="J74" s="215"/>
      <c r="K74" s="156">
        <v>20075</v>
      </c>
      <c r="L74" s="157">
        <v>400</v>
      </c>
      <c r="M74" s="156">
        <f t="shared" si="0"/>
        <v>19675</v>
      </c>
      <c r="N74" s="208">
        <v>20690</v>
      </c>
      <c r="O74" s="157">
        <v>200</v>
      </c>
      <c r="P74" s="158">
        <f t="shared" si="6"/>
        <v>20490</v>
      </c>
      <c r="Q74" s="585"/>
      <c r="R74" s="162">
        <v>7.0000000000000007E-2</v>
      </c>
      <c r="S74" s="163">
        <v>7.0000000000000007E-2</v>
      </c>
      <c r="T74" s="163">
        <v>7.0000000000000007E-2</v>
      </c>
      <c r="U74" s="16"/>
      <c r="V74" s="16" t="e">
        <v>#N/A</v>
      </c>
      <c r="W74" s="164" t="s">
        <v>895</v>
      </c>
      <c r="X74" s="131" t="s">
        <v>887</v>
      </c>
      <c r="Y74" s="132"/>
    </row>
    <row r="75" spans="2:25" ht="16.5" customHeight="1" x14ac:dyDescent="0.3">
      <c r="B75" s="114" t="s">
        <v>724</v>
      </c>
      <c r="C75" s="115" t="s">
        <v>898</v>
      </c>
      <c r="D75" s="116" t="s">
        <v>899</v>
      </c>
      <c r="E75" s="117">
        <v>0</v>
      </c>
      <c r="F75" s="116" t="s">
        <v>900</v>
      </c>
      <c r="G75" s="118" t="s">
        <v>243</v>
      </c>
      <c r="H75" s="119"/>
      <c r="I75" s="120"/>
      <c r="J75" s="121"/>
      <c r="K75" s="122">
        <v>28490</v>
      </c>
      <c r="L75" s="123">
        <v>500</v>
      </c>
      <c r="M75" s="122">
        <f t="shared" si="0"/>
        <v>27990</v>
      </c>
      <c r="N75" s="122">
        <v>29790</v>
      </c>
      <c r="O75" s="168">
        <v>600</v>
      </c>
      <c r="P75" s="169">
        <f t="shared" si="6"/>
        <v>29190</v>
      </c>
      <c r="Q75" s="213"/>
      <c r="R75" s="128"/>
      <c r="S75" s="129"/>
      <c r="T75" s="129"/>
      <c r="U75" s="14"/>
      <c r="V75" s="14"/>
      <c r="W75" s="130" t="s">
        <v>142</v>
      </c>
      <c r="X75" s="131"/>
      <c r="Y75" s="132"/>
    </row>
    <row r="76" spans="2:25" ht="16.5" customHeight="1" thickBot="1" x14ac:dyDescent="0.35">
      <c r="B76" s="148" t="s">
        <v>724</v>
      </c>
      <c r="C76" s="149" t="s">
        <v>898</v>
      </c>
      <c r="D76" s="150" t="s">
        <v>901</v>
      </c>
      <c r="E76" s="151">
        <v>0</v>
      </c>
      <c r="F76" s="150" t="s">
        <v>902</v>
      </c>
      <c r="G76" s="152" t="s">
        <v>243</v>
      </c>
      <c r="H76" s="153"/>
      <c r="I76" s="154"/>
      <c r="J76" s="155"/>
      <c r="K76" s="156">
        <v>29990</v>
      </c>
      <c r="L76" s="157">
        <v>500</v>
      </c>
      <c r="M76" s="156">
        <f t="shared" si="0"/>
        <v>29490</v>
      </c>
      <c r="N76" s="156">
        <v>31190</v>
      </c>
      <c r="O76" s="176">
        <v>600</v>
      </c>
      <c r="P76" s="173">
        <f t="shared" si="6"/>
        <v>30590</v>
      </c>
      <c r="Q76" s="17"/>
      <c r="R76" s="162"/>
      <c r="S76" s="163"/>
      <c r="T76" s="163"/>
      <c r="U76" s="16"/>
      <c r="V76" s="16"/>
      <c r="W76" s="164" t="s">
        <v>142</v>
      </c>
      <c r="X76" s="131"/>
      <c r="Y76" s="132"/>
    </row>
    <row r="86" spans="2:17" ht="16.5" hidden="1" customHeight="1" x14ac:dyDescent="0.3">
      <c r="B86" s="8" t="s">
        <v>253</v>
      </c>
      <c r="C86" s="133" t="s">
        <v>254</v>
      </c>
      <c r="D86" s="134" t="s">
        <v>257</v>
      </c>
      <c r="E86" s="135">
        <v>0</v>
      </c>
      <c r="F86" s="134" t="s">
        <v>258</v>
      </c>
      <c r="G86" s="15"/>
      <c r="H86" s="216"/>
      <c r="I86" s="217"/>
      <c r="J86" s="217"/>
      <c r="K86" s="216"/>
      <c r="L86" s="217"/>
      <c r="M86" s="217"/>
      <c r="N86" s="217"/>
      <c r="O86" s="217"/>
      <c r="P86" s="217"/>
      <c r="Q86" s="218"/>
    </row>
    <row r="87" spans="2:17" ht="16.5" hidden="1" customHeight="1" x14ac:dyDescent="0.3">
      <c r="B87" s="8" t="s">
        <v>253</v>
      </c>
      <c r="C87" s="133" t="s">
        <v>254</v>
      </c>
      <c r="D87" s="134" t="s">
        <v>262</v>
      </c>
      <c r="E87" s="135">
        <v>0</v>
      </c>
      <c r="F87" s="134" t="s">
        <v>263</v>
      </c>
      <c r="G87" s="15"/>
      <c r="H87" s="216"/>
      <c r="I87" s="217"/>
      <c r="J87" s="217"/>
      <c r="K87" s="216"/>
      <c r="L87" s="217"/>
      <c r="M87" s="217"/>
      <c r="N87" s="217"/>
      <c r="O87" s="217"/>
      <c r="P87" s="217"/>
      <c r="Q87" s="218"/>
    </row>
    <row r="88" spans="2:17" ht="16.5" hidden="1" customHeight="1" x14ac:dyDescent="0.3">
      <c r="B88" s="8" t="s">
        <v>253</v>
      </c>
      <c r="C88" s="133" t="s">
        <v>254</v>
      </c>
      <c r="D88" s="134" t="s">
        <v>266</v>
      </c>
      <c r="E88" s="135">
        <v>0</v>
      </c>
      <c r="F88" s="134" t="s">
        <v>267</v>
      </c>
      <c r="G88" s="15"/>
      <c r="H88" s="216"/>
      <c r="I88" s="217"/>
      <c r="J88" s="217"/>
      <c r="K88" s="216"/>
      <c r="L88" s="217"/>
      <c r="M88" s="217"/>
      <c r="N88" s="217"/>
      <c r="O88" s="217"/>
      <c r="P88" s="217"/>
      <c r="Q88" s="218"/>
    </row>
    <row r="89" spans="2:17" ht="16.5" hidden="1" customHeight="1" thickBot="1" x14ac:dyDescent="0.35">
      <c r="B89" s="148" t="s">
        <v>253</v>
      </c>
      <c r="C89" s="149" t="s">
        <v>254</v>
      </c>
      <c r="D89" s="150" t="s">
        <v>270</v>
      </c>
      <c r="E89" s="151">
        <v>0</v>
      </c>
      <c r="F89" s="150" t="s">
        <v>271</v>
      </c>
      <c r="G89" s="152"/>
      <c r="H89" s="219"/>
      <c r="I89" s="220"/>
      <c r="J89" s="220"/>
      <c r="K89" s="219"/>
      <c r="L89" s="220"/>
      <c r="M89" s="220"/>
      <c r="N89" s="220"/>
      <c r="O89" s="220"/>
      <c r="P89" s="220"/>
      <c r="Q89" s="221"/>
    </row>
  </sheetData>
  <mergeCells count="21">
    <mergeCell ref="Q68:Q69"/>
    <mergeCell ref="Q71:Q72"/>
    <mergeCell ref="Q73:Q74"/>
    <mergeCell ref="Q32:Q33"/>
    <mergeCell ref="Q38:Q39"/>
    <mergeCell ref="Q44:Q45"/>
    <mergeCell ref="Q50:Q51"/>
    <mergeCell ref="Q56:Q57"/>
    <mergeCell ref="Q62:Q67"/>
    <mergeCell ref="X4:Y4"/>
    <mergeCell ref="Q26:Q27"/>
    <mergeCell ref="B1:G1"/>
    <mergeCell ref="B2:G2"/>
    <mergeCell ref="H4:J4"/>
    <mergeCell ref="K4:M4"/>
    <mergeCell ref="N4:P4"/>
    <mergeCell ref="Q6:Q9"/>
    <mergeCell ref="Q10:Q11"/>
    <mergeCell ref="Q14:Q15"/>
    <mergeCell ref="Q18:Q19"/>
    <mergeCell ref="Q22:Q23"/>
  </mergeCells>
  <conditionalFormatting sqref="R6:T76">
    <cfRule type="cellIs" dxfId="8" priority="2" operator="between">
      <formula>0.01</formula>
      <formula>0.06</formula>
    </cfRule>
  </conditionalFormatting>
  <conditionalFormatting sqref="R6:T74">
    <cfRule type="expression" dxfId="7" priority="3">
      <formula>#REF!&lt;&gt;#REF!</formula>
    </cfRule>
  </conditionalFormatting>
  <conditionalFormatting sqref="R75:T76">
    <cfRule type="expression" dxfId="6" priority="1">
      <formula>#REF!&lt;&gt;#REF!</formula>
    </cfRule>
  </conditionalFormatting>
  <conditionalFormatting sqref="D25">
    <cfRule type="expression" dxfId="5" priority="4">
      <formula>$E25&lt;&gt;$E29</formula>
    </cfRule>
  </conditionalFormatting>
  <conditionalFormatting sqref="D16 D18">
    <cfRule type="expression" dxfId="4" priority="5">
      <formula>$E16&lt;&gt;$E27</formula>
    </cfRule>
  </conditionalFormatting>
  <conditionalFormatting sqref="D17 D20:D21">
    <cfRule type="expression" dxfId="3" priority="6">
      <formula>$E17&lt;&gt;$E27</formula>
    </cfRule>
  </conditionalFormatting>
  <conditionalFormatting sqref="D19">
    <cfRule type="expression" dxfId="2" priority="7">
      <formula>$E19&lt;&gt;#REF!</formula>
    </cfRule>
  </conditionalFormatting>
  <conditionalFormatting sqref="D22">
    <cfRule type="expression" dxfId="1" priority="8">
      <formula>$E22&lt;&gt;#REF!</formula>
    </cfRule>
  </conditionalFormatting>
  <conditionalFormatting sqref="D23:D24">
    <cfRule type="expression" dxfId="0" priority="9">
      <formula>$E23&lt;&gt;$E30</formula>
    </cfRule>
  </conditionalFormatting>
  <pageMargins left="0.7" right="0.7" top="0.75" bottom="0.75" header="0.3" footer="0.3"/>
  <pageSetup orientation="portrait" r:id="rId1"/>
  <customProperties>
    <customPr name="_pios_id" r:id="rId2"/>
  </customPropertie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97091b67-0834-43c6-b745-f9026e73fc03">
      <UserInfo>
        <DisplayName>Fatima Rocio Cotera Delgadillo</DisplayName>
        <AccountId>80</AccountId>
        <AccountType/>
      </UserInfo>
      <UserInfo>
        <DisplayName>Roberto Jacobo Montoya Concha</DisplayName>
        <AccountId>37</AccountId>
        <AccountType/>
      </UserInfo>
      <UserInfo>
        <DisplayName>Wilfredo Carlo Andre Garcia Arias</DisplayName>
        <AccountId>35</AccountId>
        <AccountType/>
      </UserInfo>
      <UserInfo>
        <DisplayName>Daniel Chavez Briceño</DisplayName>
        <AccountId>221</AccountId>
        <AccountType/>
      </UserInfo>
      <UserInfo>
        <DisplayName>Jim Alex Alvarado Mesia</DisplayName>
        <AccountId>71</AccountId>
        <AccountType/>
      </UserInfo>
      <UserInfo>
        <DisplayName>Oscar Mauricio Melgar Vidaurre</DisplayName>
        <AccountId>57</AccountId>
        <AccountType/>
      </UserInfo>
      <UserInfo>
        <DisplayName>Juan Francisco Figari Borasino</DisplayName>
        <AccountId>117</AccountId>
        <AccountType/>
      </UserInfo>
      <UserInfo>
        <DisplayName>Jose Sandoval Ahumada</DisplayName>
        <AccountId>36</AccountId>
        <AccountType/>
      </UserInfo>
      <UserInfo>
        <DisplayName>Junior Alexander Luque Landa</DisplayName>
        <AccountId>29</AccountId>
        <AccountType/>
      </UserInfo>
      <UserInfo>
        <DisplayName>Natalia Milagros Dulanto Bonifaz</DisplayName>
        <AccountId>233</AccountId>
        <AccountType/>
      </UserInfo>
      <UserInfo>
        <DisplayName>Edwin Antonio Contreras Mundca</DisplayName>
        <AccountId>234</AccountId>
        <AccountType/>
      </UserInfo>
    </SharedWithUsers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EC5DC2245C8E246B960EC8D2C5E9DA8" ma:contentTypeVersion="4" ma:contentTypeDescription="Create a new document." ma:contentTypeScope="" ma:versionID="54c750769bb80fc6bee692c5d8db6880">
  <xsd:schema xmlns:xsd="http://www.w3.org/2001/XMLSchema" xmlns:xs="http://www.w3.org/2001/XMLSchema" xmlns:p="http://schemas.microsoft.com/office/2006/metadata/properties" xmlns:ns2="a6fe1c67-4fc7-4637-8590-922cd871070a" xmlns:ns3="97091b67-0834-43c6-b745-f9026e73fc03" targetNamespace="http://schemas.microsoft.com/office/2006/metadata/properties" ma:root="true" ma:fieldsID="5d6cbddc54f19a1b57a80a06031741e0" ns2:_="" ns3:_="">
    <xsd:import namespace="a6fe1c67-4fc7-4637-8590-922cd871070a"/>
    <xsd:import namespace="97091b67-0834-43c6-b745-f9026e73fc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fe1c67-4fc7-4637-8590-922cd871070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7091b67-0834-43c6-b745-f9026e73fc0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5BB2DE6-E8B1-47A6-AC95-74CC1C29CB6F}">
  <ds:schemaRefs>
    <ds:schemaRef ds:uri="http://schemas.microsoft.com/office/2006/metadata/properties"/>
    <ds:schemaRef ds:uri="http://schemas.microsoft.com/office/infopath/2007/PartnerControls"/>
    <ds:schemaRef ds:uri="97091b67-0834-43c6-b745-f9026e73fc03"/>
  </ds:schemaRefs>
</ds:datastoreItem>
</file>

<file path=customXml/itemProps2.xml><?xml version="1.0" encoding="utf-8"?>
<ds:datastoreItem xmlns:ds="http://schemas.openxmlformats.org/officeDocument/2006/customXml" ds:itemID="{0499B0A2-9A5D-42EE-A371-793A90752F4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6fe1c67-4fc7-4637-8590-922cd871070a"/>
    <ds:schemaRef ds:uri="97091b67-0834-43c6-b745-f9026e73fc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85422B9-BD3E-4E26-BCFE-00126EA9CE2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Renault</vt:lpstr>
      <vt:lpstr>Mazda</vt:lpstr>
      <vt:lpstr>Changan</vt:lpstr>
      <vt:lpstr>Suzuki</vt:lpstr>
      <vt:lpstr>Haval</vt:lpstr>
      <vt:lpstr>Great Wall</vt:lpstr>
      <vt:lpstr>Citroen</vt:lpstr>
      <vt:lpstr>Jac</vt:lpstr>
    </vt:vector>
  </TitlesOfParts>
  <Manager/>
  <Company>Hewlett-Packard Company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Danilo Dante Chavez Ojeda</dc:creator>
  <cp:keywords/>
  <dc:description/>
  <cp:lastModifiedBy>Daniel Ernesto Incappueño Ttito</cp:lastModifiedBy>
  <cp:revision/>
  <dcterms:created xsi:type="dcterms:W3CDTF">2018-01-17T23:57:21Z</dcterms:created>
  <dcterms:modified xsi:type="dcterms:W3CDTF">2022-01-26T21:17:57Z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0x010100FEC5DC2245C8E246B960EC8D2C5E9DA8</vt:lpwstr>
  </property>
  <property fmtid="{D5CDD505-2E9C-101B-9397-08002B2CF9AE}" pid="3" name="Workbook id">
    <vt:lpwstr>e4f640a0-acdb-497a-b429-29f0ed1df4ec</vt:lpwstr>
  </property>
  <property fmtid="{D5CDD505-2E9C-101B-9397-08002B2CF9AE}" pid="4" name="Workbook type">
    <vt:lpwstr>Custom</vt:lpwstr>
  </property>
  <property fmtid="{D5CDD505-2E9C-101B-9397-08002B2CF9AE}" pid="5" name="Workbook version">
    <vt:lpwstr>Custom</vt:lpwstr>
  </property>
  <property fmtid="{D5CDD505-2E9C-101B-9397-08002B2CF9AE}" pid="6" name="CofWorkbookId">
    <vt:lpwstr>b2b2ddc9-6a94-4e6e-afe1-a4e83c748e5e</vt:lpwstr>
  </property>
</Properties>
</file>