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5" documentId="13_ncr:1_{6E027171-0B49-4510-93C7-728BEEAED54E}" xr6:coauthVersionLast="46" xr6:coauthVersionMax="47" xr10:uidLastSave="{EF57193D-F083-4B8C-90DB-637B67E5CB97}"/>
  <bookViews>
    <workbookView xWindow="-108" yWindow="-108" windowWidth="23256" windowHeight="12576" activeTab="7" xr2:uid="{00000000-000D-0000-FFFF-FFFF00000000}"/>
  </bookViews>
  <sheets>
    <sheet name="Citroen" sheetId="42" r:id="rId1"/>
    <sheet name="Mazda" sheetId="40" r:id="rId2"/>
    <sheet name="Changan" sheetId="39" r:id="rId3"/>
    <sheet name="Suzuki" sheetId="38" r:id="rId4"/>
    <sheet name="Haval" sheetId="37" r:id="rId5"/>
    <sheet name="Great wall" sheetId="36" r:id="rId6"/>
    <sheet name="Jac" sheetId="34" r:id="rId7"/>
    <sheet name="Renault" sheetId="33" r:id="rId8"/>
  </sheets>
  <definedNames>
    <definedName name="_xlnm._FilterDatabase" localSheetId="2" hidden="1">Changan!$B$5:$P$46</definedName>
    <definedName name="_xlnm._FilterDatabase" localSheetId="0" hidden="1">Citroen!$B$5:$U$16</definedName>
    <definedName name="_xlnm._FilterDatabase" localSheetId="5" hidden="1">'Great wall'!$B$5:$G$21</definedName>
    <definedName name="_xlnm._FilterDatabase" localSheetId="4" hidden="1">Haval!$B$8:$G$26</definedName>
    <definedName name="_xlnm._FilterDatabase" localSheetId="6" hidden="1">Jac!$B$5:$Q$74</definedName>
    <definedName name="_xlnm._FilterDatabase" localSheetId="1" hidden="1">Mazda!$B$5:$AD$53</definedName>
    <definedName name="_xlnm._FilterDatabase" localSheetId="7" hidden="1">Renault!$B$5:$AE$48</definedName>
    <definedName name="_xlnm._FilterDatabase" localSheetId="3" hidden="1">Suzuki!$B$5:$O$89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42" l="1"/>
  <c r="L14" i="42"/>
  <c r="I13" i="42"/>
  <c r="I12" i="42"/>
  <c r="I11" i="42"/>
  <c r="L10" i="42"/>
  <c r="L9" i="42"/>
  <c r="I9" i="42"/>
  <c r="L8" i="42"/>
  <c r="I8" i="42"/>
  <c r="L7" i="42"/>
  <c r="I7" i="42"/>
  <c r="I6" i="42"/>
  <c r="V53" i="40" l="1"/>
  <c r="J53" i="40"/>
  <c r="V52" i="40"/>
  <c r="J52" i="40"/>
  <c r="V51" i="40"/>
  <c r="J51" i="40"/>
  <c r="V50" i="40"/>
  <c r="J50" i="40"/>
  <c r="V49" i="40"/>
  <c r="J49" i="40"/>
  <c r="V48" i="40"/>
  <c r="J48" i="40"/>
  <c r="V47" i="40"/>
  <c r="J47" i="40"/>
  <c r="V46" i="40"/>
  <c r="J46" i="40"/>
  <c r="V45" i="40"/>
  <c r="J45" i="40"/>
  <c r="V44" i="40"/>
  <c r="J44" i="40"/>
  <c r="V43" i="40"/>
  <c r="R43" i="40"/>
  <c r="J43" i="40"/>
  <c r="V42" i="40"/>
  <c r="R42" i="40"/>
  <c r="J42" i="40"/>
  <c r="V41" i="40"/>
  <c r="V40" i="40"/>
  <c r="V39" i="40"/>
  <c r="V38" i="40"/>
  <c r="V37" i="40"/>
  <c r="V36" i="40"/>
  <c r="V35" i="40"/>
  <c r="V34" i="40"/>
  <c r="V33" i="40"/>
  <c r="V32" i="40"/>
  <c r="J32" i="40"/>
  <c r="J31" i="40"/>
  <c r="V30" i="40"/>
  <c r="J30" i="40"/>
  <c r="V29" i="40"/>
  <c r="J29" i="40"/>
  <c r="V28" i="40"/>
  <c r="R27" i="40"/>
  <c r="J27" i="40"/>
  <c r="N26" i="40"/>
  <c r="V25" i="40"/>
  <c r="N24" i="40"/>
  <c r="J24" i="40"/>
  <c r="J23" i="40"/>
  <c r="N22" i="40"/>
  <c r="J22" i="40"/>
  <c r="V21" i="40"/>
  <c r="V20" i="40"/>
  <c r="J20" i="40"/>
  <c r="V19" i="40"/>
  <c r="J19" i="40"/>
  <c r="V18" i="40"/>
  <c r="J18" i="40"/>
  <c r="V17" i="40"/>
  <c r="J17" i="40"/>
  <c r="V16" i="40"/>
  <c r="J16" i="40"/>
  <c r="V15" i="40"/>
  <c r="J15" i="40"/>
  <c r="V14" i="40"/>
  <c r="J14" i="40"/>
  <c r="V13" i="40"/>
  <c r="J13" i="40"/>
  <c r="V12" i="40"/>
  <c r="J12" i="40"/>
  <c r="V11" i="40"/>
  <c r="J11" i="40"/>
  <c r="V10" i="40"/>
  <c r="J10" i="40"/>
  <c r="V9" i="40"/>
  <c r="J9" i="40"/>
  <c r="V8" i="40"/>
  <c r="J8" i="40"/>
  <c r="V7" i="40"/>
  <c r="J7" i="40"/>
  <c r="V6" i="40"/>
  <c r="J6" i="40"/>
  <c r="N46" i="39" l="1"/>
  <c r="J46" i="39"/>
  <c r="N45" i="39"/>
  <c r="J45" i="39"/>
  <c r="N44" i="39"/>
  <c r="J44" i="39"/>
  <c r="N43" i="39"/>
  <c r="J43" i="39"/>
  <c r="N42" i="39"/>
  <c r="J42" i="39"/>
  <c r="N41" i="39"/>
  <c r="J41" i="39"/>
  <c r="N40" i="39"/>
  <c r="J40" i="39"/>
  <c r="N39" i="39"/>
  <c r="J39" i="39"/>
  <c r="N38" i="39"/>
  <c r="J38" i="39"/>
  <c r="N37" i="39"/>
  <c r="J37" i="39"/>
  <c r="N36" i="39"/>
  <c r="J36" i="39"/>
  <c r="N35" i="39"/>
  <c r="J35" i="39"/>
  <c r="N34" i="39"/>
  <c r="J34" i="39"/>
  <c r="N33" i="39"/>
  <c r="J33" i="39"/>
  <c r="N32" i="39"/>
  <c r="J32" i="39"/>
  <c r="N31" i="39"/>
  <c r="J31" i="39"/>
  <c r="N30" i="39"/>
  <c r="J30" i="39"/>
  <c r="N29" i="39"/>
  <c r="J29" i="39"/>
  <c r="N28" i="39"/>
  <c r="J28" i="39"/>
  <c r="N27" i="39"/>
  <c r="J27" i="39"/>
  <c r="N26" i="39"/>
  <c r="J26" i="39"/>
  <c r="N25" i="39"/>
  <c r="J25" i="39"/>
  <c r="N24" i="39"/>
  <c r="J24" i="39"/>
  <c r="N23" i="39"/>
  <c r="J23" i="39"/>
  <c r="N22" i="39"/>
  <c r="J22" i="39"/>
  <c r="N21" i="39"/>
  <c r="N20" i="39"/>
  <c r="J20" i="39"/>
  <c r="N19" i="39"/>
  <c r="J19" i="39"/>
  <c r="N18" i="39"/>
  <c r="J18" i="39"/>
  <c r="N17" i="39"/>
  <c r="J17" i="39"/>
  <c r="N16" i="39"/>
  <c r="J16" i="39"/>
  <c r="N15" i="39"/>
  <c r="J15" i="39"/>
  <c r="N14" i="39"/>
  <c r="J14" i="39"/>
  <c r="N13" i="39"/>
  <c r="J13" i="39"/>
  <c r="N12" i="39"/>
  <c r="J12" i="39"/>
  <c r="N11" i="39"/>
  <c r="J11" i="39"/>
  <c r="N10" i="39"/>
  <c r="J10" i="39"/>
  <c r="N9" i="39"/>
  <c r="J9" i="39"/>
  <c r="N8" i="39"/>
  <c r="J8" i="39"/>
  <c r="N7" i="39"/>
  <c r="J7" i="39"/>
  <c r="N6" i="39"/>
  <c r="J6" i="39"/>
  <c r="S89" i="38" l="1"/>
  <c r="P89" i="38"/>
  <c r="R89" i="38" s="1"/>
  <c r="O89" i="38"/>
  <c r="M89" i="38"/>
  <c r="L89" i="38"/>
  <c r="N89" i="38" s="1"/>
  <c r="R88" i="38"/>
  <c r="Q88" i="38"/>
  <c r="P88" i="38"/>
  <c r="M88" i="38"/>
  <c r="N88" i="38" s="1"/>
  <c r="L88" i="38"/>
  <c r="Q87" i="38"/>
  <c r="P87" i="38"/>
  <c r="R87" i="38" s="1"/>
  <c r="R86" i="38"/>
  <c r="N86" i="38"/>
  <c r="R85" i="38"/>
  <c r="N85" i="38"/>
  <c r="R84" i="38"/>
  <c r="P83" i="38"/>
  <c r="R83" i="38" s="1"/>
  <c r="N83" i="38"/>
  <c r="L83" i="38"/>
  <c r="R82" i="38"/>
  <c r="N82" i="38"/>
  <c r="R81" i="38"/>
  <c r="P81" i="38"/>
  <c r="L81" i="38"/>
  <c r="N81" i="38" s="1"/>
  <c r="R80" i="38"/>
  <c r="N80" i="38"/>
  <c r="Q79" i="38"/>
  <c r="P79" i="38"/>
  <c r="R79" i="38" s="1"/>
  <c r="Q78" i="38"/>
  <c r="P78" i="38"/>
  <c r="R78" i="38" s="1"/>
  <c r="N77" i="38"/>
  <c r="N76" i="38"/>
  <c r="R75" i="38"/>
  <c r="R74" i="38"/>
  <c r="R73" i="38"/>
  <c r="P73" i="38"/>
  <c r="L73" i="38"/>
  <c r="N73" i="38" s="1"/>
  <c r="R72" i="38"/>
  <c r="P72" i="38"/>
  <c r="L72" i="38"/>
  <c r="N72" i="38" s="1"/>
  <c r="R71" i="38"/>
  <c r="P71" i="38"/>
  <c r="L71" i="38"/>
  <c r="N71" i="38" s="1"/>
  <c r="R70" i="38"/>
  <c r="N70" i="38"/>
  <c r="R69" i="38"/>
  <c r="N69" i="38"/>
  <c r="R68" i="38"/>
  <c r="N68" i="38"/>
  <c r="R67" i="38"/>
  <c r="N67" i="38"/>
  <c r="R66" i="38"/>
  <c r="N66" i="38"/>
  <c r="R65" i="38"/>
  <c r="N65" i="38"/>
  <c r="R64" i="38"/>
  <c r="N64" i="38"/>
  <c r="P63" i="38"/>
  <c r="R63" i="38" s="1"/>
  <c r="R62" i="38"/>
  <c r="P62" i="38"/>
  <c r="R61" i="38"/>
  <c r="R60" i="38"/>
  <c r="R51" i="38"/>
  <c r="P51" i="38"/>
  <c r="P55" i="38" s="1"/>
  <c r="P50" i="38"/>
  <c r="R50" i="38" s="1"/>
  <c r="R49" i="38"/>
  <c r="P49" i="38"/>
  <c r="P53" i="38" s="1"/>
  <c r="P48" i="38"/>
  <c r="R48" i="38" s="1"/>
  <c r="R47" i="38"/>
  <c r="R46" i="38"/>
  <c r="R45" i="38"/>
  <c r="R44" i="38"/>
  <c r="P42" i="38"/>
  <c r="R42" i="38" s="1"/>
  <c r="P40" i="38"/>
  <c r="R40" i="38" s="1"/>
  <c r="R39" i="38"/>
  <c r="P39" i="38"/>
  <c r="P43" i="38" s="1"/>
  <c r="R43" i="38" s="1"/>
  <c r="P38" i="38"/>
  <c r="R38" i="38" s="1"/>
  <c r="R37" i="38"/>
  <c r="P37" i="38"/>
  <c r="R36" i="38"/>
  <c r="P35" i="38"/>
  <c r="R35" i="38" s="1"/>
  <c r="R34" i="38"/>
  <c r="P33" i="38"/>
  <c r="R33" i="38" s="1"/>
  <c r="R32" i="38"/>
  <c r="P32" i="38"/>
  <c r="P31" i="38"/>
  <c r="R31" i="38" s="1"/>
  <c r="R30" i="38"/>
  <c r="R29" i="38"/>
  <c r="R28" i="38"/>
  <c r="Q27" i="38"/>
  <c r="R27" i="38" s="1"/>
  <c r="P27" i="38"/>
  <c r="Q26" i="38"/>
  <c r="P26" i="38"/>
  <c r="R26" i="38" s="1"/>
  <c r="Q25" i="38"/>
  <c r="P25" i="38"/>
  <c r="R25" i="38" s="1"/>
  <c r="R24" i="38"/>
  <c r="Q24" i="38"/>
  <c r="P24" i="38"/>
  <c r="Q23" i="38"/>
  <c r="R23" i="38" s="1"/>
  <c r="P23" i="38"/>
  <c r="R22" i="38"/>
  <c r="R21" i="38"/>
  <c r="R20" i="38"/>
  <c r="R19" i="38"/>
  <c r="R18" i="38"/>
  <c r="Q17" i="38"/>
  <c r="R17" i="38" s="1"/>
  <c r="Q15" i="38"/>
  <c r="R15" i="38" s="1"/>
  <c r="R14" i="38"/>
  <c r="R12" i="38"/>
  <c r="Q11" i="38"/>
  <c r="P11" i="38"/>
  <c r="R11" i="38" s="1"/>
  <c r="N11" i="38"/>
  <c r="M11" i="38"/>
  <c r="L11" i="38"/>
  <c r="Q10" i="38"/>
  <c r="R10" i="38" s="1"/>
  <c r="P10" i="38"/>
  <c r="R9" i="38"/>
  <c r="N9" i="38"/>
  <c r="R8" i="38"/>
  <c r="Q7" i="38"/>
  <c r="P7" i="38"/>
  <c r="R7" i="38" s="1"/>
  <c r="R6" i="38"/>
  <c r="P57" i="38" l="1"/>
  <c r="R57" i="38" s="1"/>
  <c r="R53" i="38"/>
  <c r="P59" i="38"/>
  <c r="R59" i="38" s="1"/>
  <c r="R55" i="38"/>
  <c r="P52" i="38"/>
  <c r="P54" i="38"/>
  <c r="P41" i="38"/>
  <c r="R41" i="38" s="1"/>
  <c r="R54" i="38" l="1"/>
  <c r="P58" i="38"/>
  <c r="R58" i="38" s="1"/>
  <c r="R52" i="38"/>
  <c r="P56" i="38"/>
  <c r="R56" i="38" s="1"/>
  <c r="N26" i="37" l="1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J22" i="36" l="1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P76" i="34" l="1"/>
  <c r="M76" i="34"/>
  <c r="P75" i="34"/>
  <c r="M75" i="34"/>
  <c r="P74" i="34"/>
  <c r="M74" i="34"/>
  <c r="P73" i="34"/>
  <c r="M73" i="34"/>
  <c r="P72" i="34"/>
  <c r="M72" i="34"/>
  <c r="P71" i="34"/>
  <c r="M71" i="34"/>
  <c r="P70" i="34"/>
  <c r="M70" i="34"/>
  <c r="P69" i="34"/>
  <c r="M69" i="34"/>
  <c r="P68" i="34"/>
  <c r="M68" i="34"/>
  <c r="P67" i="34"/>
  <c r="M67" i="34"/>
  <c r="P66" i="34"/>
  <c r="M66" i="34"/>
  <c r="P65" i="34"/>
  <c r="M65" i="34"/>
  <c r="P64" i="34"/>
  <c r="M64" i="34"/>
  <c r="P63" i="34"/>
  <c r="M63" i="34"/>
  <c r="P62" i="34"/>
  <c r="M62" i="34"/>
  <c r="P61" i="34"/>
  <c r="M61" i="34"/>
  <c r="P60" i="34"/>
  <c r="M60" i="34"/>
  <c r="P59" i="34"/>
  <c r="M59" i="34"/>
  <c r="P58" i="34"/>
  <c r="M58" i="34"/>
  <c r="P57" i="34"/>
  <c r="M57" i="34"/>
  <c r="P56" i="34"/>
  <c r="M56" i="34"/>
  <c r="P55" i="34"/>
  <c r="M55" i="34"/>
  <c r="P54" i="34"/>
  <c r="M54" i="34"/>
  <c r="P53" i="34"/>
  <c r="M53" i="34"/>
  <c r="P52" i="34"/>
  <c r="M52" i="34"/>
  <c r="P51" i="34"/>
  <c r="M51" i="34"/>
  <c r="P50" i="34"/>
  <c r="M50" i="34"/>
  <c r="P49" i="34"/>
  <c r="M49" i="34"/>
  <c r="P48" i="34"/>
  <c r="M48" i="34"/>
  <c r="P47" i="34"/>
  <c r="M47" i="34"/>
  <c r="P46" i="34"/>
  <c r="M46" i="34"/>
  <c r="P45" i="34"/>
  <c r="M45" i="34"/>
  <c r="P44" i="34"/>
  <c r="M44" i="34"/>
  <c r="M43" i="34"/>
  <c r="J43" i="34"/>
  <c r="M42" i="34"/>
  <c r="J42" i="34"/>
  <c r="M41" i="34"/>
  <c r="M40" i="34"/>
  <c r="M39" i="34"/>
  <c r="M38" i="34"/>
  <c r="M37" i="34"/>
  <c r="M36" i="34"/>
  <c r="M35" i="34"/>
  <c r="M34" i="34"/>
  <c r="M33" i="34"/>
  <c r="M32" i="34"/>
  <c r="P31" i="34"/>
  <c r="M31" i="34"/>
  <c r="P30" i="34"/>
  <c r="M30" i="34"/>
  <c r="P29" i="34"/>
  <c r="M29" i="34"/>
  <c r="P28" i="34"/>
  <c r="M28" i="34"/>
  <c r="P27" i="34"/>
  <c r="M27" i="34"/>
  <c r="P26" i="34"/>
  <c r="M26" i="34"/>
  <c r="P25" i="34"/>
  <c r="M25" i="34"/>
  <c r="P24" i="34"/>
  <c r="M24" i="34"/>
  <c r="P23" i="34"/>
  <c r="M23" i="34"/>
  <c r="P22" i="34"/>
  <c r="M22" i="34"/>
  <c r="P21" i="34"/>
  <c r="M21" i="34"/>
  <c r="P20" i="34"/>
  <c r="M20" i="34"/>
  <c r="P19" i="34"/>
  <c r="M19" i="34"/>
  <c r="P18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AQ48" i="33" l="1"/>
  <c r="AE48" i="33"/>
  <c r="AD48" i="33"/>
  <c r="AC48" i="33"/>
  <c r="AB48" i="33"/>
  <c r="Z48" i="33"/>
  <c r="Y48" i="33"/>
  <c r="X48" i="33"/>
  <c r="W48" i="33"/>
  <c r="AQ47" i="33"/>
  <c r="AE47" i="33"/>
  <c r="AD47" i="33"/>
  <c r="AC47" i="33"/>
  <c r="AB47" i="33"/>
  <c r="Z47" i="33"/>
  <c r="Y47" i="33"/>
  <c r="X47" i="33"/>
  <c r="W47" i="33"/>
  <c r="AQ46" i="33"/>
  <c r="AE46" i="33"/>
  <c r="AD46" i="33"/>
  <c r="AC46" i="33"/>
  <c r="AB46" i="33"/>
  <c r="Z46" i="33"/>
  <c r="Y46" i="33"/>
  <c r="X46" i="33"/>
  <c r="W46" i="33"/>
  <c r="AQ45" i="33"/>
  <c r="AE45" i="33"/>
  <c r="AD45" i="33"/>
  <c r="AC45" i="33"/>
  <c r="AB45" i="33"/>
  <c r="Y45" i="33"/>
  <c r="X45" i="33"/>
  <c r="W45" i="33"/>
  <c r="M45" i="33"/>
  <c r="Z45" i="33" s="1"/>
  <c r="AQ44" i="33"/>
  <c r="AO44" i="33"/>
  <c r="AE44" i="33"/>
  <c r="AD44" i="33"/>
  <c r="AC44" i="33"/>
  <c r="AB44" i="33"/>
  <c r="Z44" i="33"/>
  <c r="Y44" i="33"/>
  <c r="X44" i="33"/>
  <c r="W44" i="33"/>
  <c r="I44" i="33"/>
  <c r="AQ43" i="33"/>
  <c r="AE43" i="33"/>
  <c r="AD43" i="33"/>
  <c r="AC43" i="33"/>
  <c r="AB43" i="33"/>
  <c r="Z43" i="33"/>
  <c r="X43" i="33"/>
  <c r="W43" i="33"/>
  <c r="I43" i="33"/>
  <c r="Y43" i="33" s="1"/>
  <c r="AQ42" i="33"/>
  <c r="AE42" i="33"/>
  <c r="AD42" i="33"/>
  <c r="AC42" i="33"/>
  <c r="AB42" i="33"/>
  <c r="Z42" i="33"/>
  <c r="Y42" i="33"/>
  <c r="X42" i="33"/>
  <c r="W42" i="33"/>
  <c r="I42" i="33"/>
  <c r="AQ41" i="33"/>
  <c r="AE41" i="33"/>
  <c r="AD41" i="33"/>
  <c r="AC41" i="33"/>
  <c r="AB41" i="33"/>
  <c r="Z41" i="33"/>
  <c r="Y41" i="33"/>
  <c r="X41" i="33"/>
  <c r="W41" i="33"/>
  <c r="AQ40" i="33"/>
  <c r="AE40" i="33"/>
  <c r="AD40" i="33"/>
  <c r="AC40" i="33"/>
  <c r="AB40" i="33"/>
  <c r="Z40" i="33"/>
  <c r="Y40" i="33"/>
  <c r="X40" i="33"/>
  <c r="W40" i="33"/>
  <c r="AE39" i="33"/>
  <c r="AD39" i="33"/>
  <c r="AC39" i="33"/>
  <c r="AB39" i="33"/>
  <c r="Z39" i="33"/>
  <c r="Y39" i="33"/>
  <c r="X39" i="33"/>
  <c r="W39" i="33"/>
  <c r="AQ38" i="33"/>
  <c r="AE38" i="33"/>
  <c r="AD38" i="33"/>
  <c r="AC38" i="33"/>
  <c r="AB38" i="33"/>
  <c r="Z38" i="33"/>
  <c r="Y38" i="33"/>
  <c r="X38" i="33"/>
  <c r="W38" i="33"/>
  <c r="AQ37" i="33"/>
  <c r="AE37" i="33"/>
  <c r="AD37" i="33"/>
  <c r="AC37" i="33"/>
  <c r="AB37" i="33"/>
  <c r="Z37" i="33"/>
  <c r="Y37" i="33"/>
  <c r="X37" i="33"/>
  <c r="W37" i="33"/>
  <c r="AE36" i="33"/>
  <c r="AD36" i="33"/>
  <c r="AC36" i="33"/>
  <c r="AB36" i="33"/>
  <c r="Z36" i="33"/>
  <c r="Y36" i="33"/>
  <c r="X36" i="33"/>
  <c r="W36" i="33"/>
  <c r="AE35" i="33"/>
  <c r="AD35" i="33"/>
  <c r="AC35" i="33"/>
  <c r="AB35" i="33"/>
  <c r="Y35" i="33"/>
  <c r="X35" i="33"/>
  <c r="W35" i="33"/>
  <c r="M35" i="33"/>
  <c r="Z35" i="33" s="1"/>
  <c r="AQ34" i="33"/>
  <c r="AE33" i="33"/>
  <c r="AD33" i="33"/>
  <c r="AC33" i="33"/>
  <c r="AB33" i="33"/>
  <c r="Y33" i="33"/>
  <c r="X33" i="33"/>
  <c r="W33" i="33"/>
  <c r="M33" i="33"/>
  <c r="Z33" i="33" s="1"/>
  <c r="K33" i="33"/>
  <c r="AE32" i="33"/>
  <c r="AD32" i="33"/>
  <c r="AC32" i="33"/>
  <c r="AB32" i="33"/>
  <c r="Y32" i="33"/>
  <c r="X32" i="33"/>
  <c r="W32" i="33"/>
  <c r="M32" i="33"/>
  <c r="Z32" i="33" s="1"/>
  <c r="AQ31" i="33"/>
  <c r="AQ32" i="33" s="1"/>
  <c r="AO31" i="33"/>
  <c r="AO32" i="33" s="1"/>
  <c r="AO33" i="33" s="1"/>
  <c r="AQ33" i="33" s="1"/>
  <c r="AE31" i="33"/>
  <c r="AD31" i="33"/>
  <c r="AC31" i="33"/>
  <c r="AB31" i="33"/>
  <c r="Y31" i="33"/>
  <c r="X31" i="33"/>
  <c r="W31" i="33"/>
  <c r="M31" i="33"/>
  <c r="Z31" i="33" s="1"/>
  <c r="AQ30" i="33"/>
  <c r="AE30" i="33"/>
  <c r="AD30" i="33"/>
  <c r="AC30" i="33"/>
  <c r="AB30" i="33"/>
  <c r="Y30" i="33"/>
  <c r="X30" i="33"/>
  <c r="W30" i="33"/>
  <c r="M30" i="33"/>
  <c r="Z30" i="33" s="1"/>
  <c r="AQ29" i="33"/>
  <c r="AO29" i="33"/>
  <c r="AE29" i="33"/>
  <c r="AD29" i="33"/>
  <c r="AC29" i="33"/>
  <c r="AB29" i="33"/>
  <c r="Z29" i="33"/>
  <c r="Y29" i="33"/>
  <c r="X29" i="33"/>
  <c r="W29" i="33"/>
  <c r="AQ28" i="33"/>
  <c r="AE28" i="33"/>
  <c r="AD28" i="33"/>
  <c r="AC28" i="33"/>
  <c r="AB28" i="33"/>
  <c r="Z28" i="33"/>
  <c r="Y28" i="33"/>
  <c r="X28" i="33"/>
  <c r="W28" i="33"/>
  <c r="AQ27" i="33"/>
  <c r="AO27" i="33"/>
  <c r="AE27" i="33"/>
  <c r="AD27" i="33"/>
  <c r="AC27" i="33"/>
  <c r="AB27" i="33"/>
  <c r="Z27" i="33"/>
  <c r="Y27" i="33"/>
  <c r="X27" i="33"/>
  <c r="W27" i="33"/>
  <c r="AQ26" i="33"/>
  <c r="AE26" i="33"/>
  <c r="AD26" i="33"/>
  <c r="AC26" i="33"/>
  <c r="AB26" i="33"/>
  <c r="Z26" i="33"/>
  <c r="Y26" i="33"/>
  <c r="X26" i="33"/>
  <c r="W26" i="33"/>
  <c r="AQ25" i="33"/>
  <c r="AE25" i="33"/>
  <c r="AD25" i="33"/>
  <c r="AC25" i="33"/>
  <c r="AB25" i="33"/>
  <c r="Z25" i="33"/>
  <c r="Y25" i="33"/>
  <c r="X25" i="33"/>
  <c r="W25" i="33"/>
  <c r="AQ24" i="33"/>
  <c r="AE24" i="33"/>
  <c r="AD24" i="33"/>
  <c r="AC24" i="33"/>
  <c r="AB24" i="33"/>
  <c r="Z24" i="33"/>
  <c r="Y24" i="33"/>
  <c r="X24" i="33"/>
  <c r="W24" i="33"/>
  <c r="AE23" i="33"/>
  <c r="AD23" i="33"/>
  <c r="AC23" i="33"/>
  <c r="AB23" i="33"/>
  <c r="Z23" i="33"/>
  <c r="X23" i="33"/>
  <c r="W23" i="33"/>
  <c r="I23" i="33"/>
  <c r="Y23" i="33" s="1"/>
  <c r="AQ22" i="33"/>
  <c r="AE22" i="33"/>
  <c r="AD22" i="33"/>
  <c r="AC22" i="33"/>
  <c r="AB22" i="33"/>
  <c r="Z22" i="33"/>
  <c r="Y22" i="33"/>
  <c r="X22" i="33"/>
  <c r="W22" i="33"/>
  <c r="AQ21" i="33"/>
  <c r="AQ20" i="33"/>
  <c r="AQ19" i="33"/>
  <c r="AQ18" i="33"/>
  <c r="AQ17" i="33"/>
  <c r="AE17" i="33"/>
  <c r="AQ16" i="33"/>
  <c r="AE16" i="33"/>
  <c r="AQ15" i="33"/>
  <c r="AE15" i="33"/>
  <c r="AQ14" i="33"/>
  <c r="AE14" i="33"/>
  <c r="M14" i="33"/>
  <c r="AE13" i="33"/>
  <c r="AD13" i="33"/>
  <c r="AC13" i="33"/>
  <c r="AB13" i="33"/>
  <c r="Y13" i="33"/>
  <c r="X13" i="33"/>
  <c r="W13" i="33"/>
  <c r="M13" i="33"/>
  <c r="Z13" i="33" s="1"/>
  <c r="AE12" i="33"/>
  <c r="AD12" i="33"/>
  <c r="AC12" i="33"/>
  <c r="AB12" i="33"/>
  <c r="Y12" i="33"/>
  <c r="X12" i="33"/>
  <c r="W12" i="33"/>
  <c r="M12" i="33"/>
  <c r="Z12" i="33" s="1"/>
  <c r="AE11" i="33"/>
  <c r="AD11" i="33"/>
  <c r="AC11" i="33"/>
  <c r="AB11" i="33"/>
  <c r="Y11" i="33"/>
  <c r="X11" i="33"/>
  <c r="W11" i="33"/>
  <c r="M11" i="33"/>
  <c r="Z11" i="33" s="1"/>
  <c r="AE10" i="33"/>
  <c r="AD10" i="33"/>
  <c r="AC10" i="33"/>
  <c r="AB10" i="33"/>
  <c r="Y10" i="33"/>
  <c r="X10" i="33"/>
  <c r="W10" i="33"/>
  <c r="M10" i="33"/>
  <c r="Z10" i="33" s="1"/>
  <c r="AE8" i="33"/>
  <c r="AD8" i="33"/>
  <c r="AC8" i="33"/>
  <c r="AB8" i="33"/>
  <c r="Z8" i="33"/>
  <c r="Y8" i="33"/>
  <c r="X8" i="33"/>
  <c r="W8" i="33"/>
  <c r="AE6" i="33"/>
  <c r="AD6" i="33"/>
  <c r="AC6" i="33"/>
  <c r="AB6" i="33"/>
  <c r="Z6" i="33"/>
  <c r="Y6" i="33"/>
  <c r="X6" i="33"/>
  <c r="W6" i="33"/>
</calcChain>
</file>

<file path=xl/sharedStrings.xml><?xml version="1.0" encoding="utf-8"?>
<sst xmlns="http://schemas.openxmlformats.org/spreadsheetml/2006/main" count="2702" uniqueCount="922">
  <si>
    <t>Lista de precios Junio</t>
  </si>
  <si>
    <t>Vigencia del 07 de Junio al 30 de Junio 2021</t>
  </si>
  <si>
    <t>UNIDADES AÑO MODELO 2020</t>
  </si>
  <si>
    <t>UNIDADES AÑO MODELO 2021</t>
  </si>
  <si>
    <t>UNIDADES AÑO MODELO 2022</t>
  </si>
  <si>
    <t>CAMPAÑA DERCO OPORTUNIDADES</t>
  </si>
  <si>
    <t>MARCA</t>
  </si>
  <si>
    <t>MODELO</t>
  </si>
  <si>
    <t>Codigo SAP unidades Derco</t>
  </si>
  <si>
    <t>ISC</t>
  </si>
  <si>
    <t>VERSION</t>
  </si>
  <si>
    <t>Precio Publicidad / Precio Regular</t>
  </si>
  <si>
    <t>Bono de Descuento</t>
  </si>
  <si>
    <t>Precio SAP / Precio Campaña</t>
  </si>
  <si>
    <t>Promociones</t>
  </si>
  <si>
    <t>FP</t>
  </si>
  <si>
    <t>BENEFICIOS-CAMPAÑA DERCO OPORTUNIDADES</t>
  </si>
  <si>
    <t>Observaciones</t>
  </si>
  <si>
    <t>CITROEN</t>
  </si>
  <si>
    <t>C3</t>
  </si>
  <si>
    <t>1CB6A5NCZQGDA04</t>
  </si>
  <si>
    <t xml:space="preserve">C3 Shine 1.2T AT FL  </t>
  </si>
  <si>
    <t>A</t>
  </si>
  <si>
    <t>Inicial 50% ahora - 50% Dic</t>
  </si>
  <si>
    <t>NEW C4 CACTUS</t>
  </si>
  <si>
    <t>1CEAA5HECM27JB</t>
  </si>
  <si>
    <t>C4 Cactus Feel 1.6 AT 4x2 Mercosur</t>
  </si>
  <si>
    <t>Barras y portaequipaje</t>
  </si>
  <si>
    <t>B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</si>
  <si>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</si>
  <si>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</si>
  <si>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</si>
  <si>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</si>
  <si>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</si>
  <si>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</si>
  <si>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</si>
  <si>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</si>
  <si>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</si>
  <si>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</si>
  <si>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</si>
  <si>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</si>
  <si>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</si>
  <si>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</si>
  <si>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</si>
  <si>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</si>
  <si>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</si>
  <si>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</si>
  <si>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</si>
  <si>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</si>
  <si>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</si>
  <si>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</si>
  <si>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Lista de precios Junio 2021</t>
  </si>
  <si>
    <t>Vigencia del 1 de Junio al 30 de Junio 2021</t>
  </si>
  <si>
    <t>UNIDADES AÑO MODELO 2019</t>
  </si>
  <si>
    <t>Combustible</t>
  </si>
  <si>
    <t>Precio Lista SAP</t>
  </si>
  <si>
    <t>Precio SAP</t>
  </si>
  <si>
    <t>Margen 2019</t>
  </si>
  <si>
    <t>Margen 2020</t>
  </si>
  <si>
    <t>Margen 2021</t>
  </si>
  <si>
    <t>PRECIO MINIMO</t>
  </si>
  <si>
    <t>CODIGO AAP</t>
  </si>
  <si>
    <t>MAZDA</t>
  </si>
  <si>
    <t>MAZDA 2 SPORT</t>
  </si>
  <si>
    <t>DHN1LAD_PE</t>
  </si>
  <si>
    <t>MAZDA 2 SPORT MT 1.5 PRIME IPM III</t>
  </si>
  <si>
    <t>GASOLINA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</si>
  <si>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</si>
  <si>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</si>
  <si>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</si>
  <si>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</si>
  <si>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</si>
  <si>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</si>
  <si>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</si>
  <si>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</si>
  <si>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</si>
  <si>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</si>
  <si>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</si>
  <si>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</si>
  <si>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</si>
  <si>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</si>
  <si>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</si>
  <si>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</si>
  <si>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</si>
  <si>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</si>
  <si>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</si>
  <si>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</si>
  <si>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</si>
  <si>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</si>
  <si>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</si>
  <si>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</si>
  <si>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</si>
  <si>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0% inicial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</si>
  <si>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</si>
  <si>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</si>
  <si>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</si>
  <si>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</si>
  <si>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</si>
  <si>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</si>
  <si>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</si>
  <si>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</si>
  <si>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</si>
  <si>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</si>
  <si>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</si>
  <si>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</si>
  <si>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</si>
  <si>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</si>
  <si>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</si>
  <si>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</si>
  <si>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</si>
  <si>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</si>
  <si>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</si>
  <si>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</si>
  <si>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</si>
  <si>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</si>
  <si>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</si>
  <si>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</si>
  <si>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</si>
  <si>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</si>
  <si>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</si>
  <si>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</si>
  <si>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</si>
  <si>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</si>
  <si>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</si>
  <si>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</si>
  <si>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</si>
  <si>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</si>
  <si>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</si>
  <si>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</si>
  <si>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</si>
  <si>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</si>
  <si>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</si>
  <si>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</si>
  <si>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</si>
  <si>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</si>
  <si>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</si>
  <si>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</si>
  <si>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</si>
  <si>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</si>
  <si>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</si>
  <si>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</si>
  <si>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</si>
  <si>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</si>
  <si>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</si>
  <si>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</si>
  <si>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</si>
  <si>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</si>
  <si>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</si>
  <si>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</si>
  <si>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</si>
  <si>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</si>
  <si>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</si>
  <si>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</si>
  <si>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</si>
  <si>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</si>
  <si>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</si>
  <si>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</si>
  <si>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</si>
  <si>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</si>
  <si>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</si>
  <si>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</si>
  <si>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</si>
  <si>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</si>
  <si>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</si>
  <si>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</si>
  <si>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</si>
  <si>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</si>
  <si>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</si>
  <si>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</si>
  <si>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</si>
  <si>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DIESEL</t>
  </si>
  <si>
    <t>Protector de Tolva Inyectado - Kit Alzavidrios</t>
  </si>
  <si>
    <t>Paga 50% ahora - 50% en un año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</si>
  <si>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</si>
  <si>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</si>
  <si>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</si>
  <si>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</si>
  <si>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</si>
  <si>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</si>
  <si>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</si>
  <si>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Vigencia del 01 de Junio al 30 de Junio 2021</t>
  </si>
  <si>
    <t>Precio Publicidad / Lista</t>
  </si>
  <si>
    <t>CHANGAN</t>
  </si>
  <si>
    <t>New CS15</t>
  </si>
  <si>
    <t>SC7ADA5PEH2001-PE</t>
  </si>
  <si>
    <t xml:space="preserve">NEW CS15 CONFORT 1.5L MT 4X2  </t>
  </si>
  <si>
    <t>Bono / Inicial con la grati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</si>
  <si>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</si>
  <si>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</si>
  <si>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</si>
  <si>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</si>
  <si>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</si>
  <si>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</si>
  <si>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</si>
  <si>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</si>
  <si>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</si>
  <si>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</si>
  <si>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</si>
  <si>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</si>
  <si>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</si>
  <si>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</si>
  <si>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</si>
  <si>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</si>
  <si>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</si>
  <si>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</si>
  <si>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</si>
  <si>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</si>
  <si>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</si>
  <si>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</si>
  <si>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</si>
  <si>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</si>
  <si>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</si>
  <si>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 xml:space="preserve">Bono/ Gas 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</si>
  <si>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</si>
  <si>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</si>
  <si>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</si>
  <si>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</si>
  <si>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</si>
  <si>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</si>
  <si>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</si>
  <si>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Bono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</si>
  <si>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</si>
  <si>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</si>
  <si>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</si>
  <si>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</si>
  <si>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</si>
  <si>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</si>
  <si>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</si>
  <si>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</si>
  <si>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</si>
  <si>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</si>
  <si>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</si>
  <si>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</si>
  <si>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</si>
  <si>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</si>
  <si>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</si>
  <si>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</si>
  <si>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</si>
  <si>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</si>
  <si>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</si>
  <si>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</si>
  <si>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</si>
  <si>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</si>
  <si>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</si>
  <si>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</si>
  <si>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</si>
  <si>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</si>
  <si>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</si>
  <si>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Bono/ Gas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</si>
  <si>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</si>
  <si>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</si>
  <si>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</si>
  <si>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</si>
  <si>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</si>
  <si>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</si>
  <si>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</si>
  <si>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</si>
  <si>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</si>
  <si>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</si>
  <si>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</si>
  <si>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</si>
  <si>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</si>
  <si>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</si>
  <si>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</si>
  <si>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</si>
  <si>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</si>
  <si>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</si>
  <si>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</si>
  <si>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</si>
  <si>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</si>
  <si>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</si>
  <si>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</si>
  <si>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</si>
  <si>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</si>
  <si>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</si>
  <si>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</si>
  <si>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</si>
  <si>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</si>
  <si>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Vigencia del 01 al 30 de junio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</si>
  <si>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</si>
  <si>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</si>
  <si>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</si>
  <si>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</si>
  <si>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</si>
  <si>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</si>
  <si>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</si>
  <si>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MULTIMEDIA BLAUPUNKT SP950</t>
  </si>
  <si>
    <t>1SUZ198</t>
  </si>
  <si>
    <t>Empieza a pagar desde julio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</si>
  <si>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</si>
  <si>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</si>
  <si>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</si>
  <si>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</si>
  <si>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</si>
  <si>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</si>
  <si>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</si>
  <si>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</si>
  <si>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</si>
  <si>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</si>
  <si>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</si>
  <si>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</si>
  <si>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</si>
  <si>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</si>
  <si>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</si>
  <si>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</si>
  <si>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</si>
  <si>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MULTIMEDIA BLAUPUNKT SP950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</si>
  <si>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</si>
  <si>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</si>
  <si>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</si>
  <si>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</si>
  <si>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</si>
  <si>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</si>
  <si>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</si>
  <si>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MULTIMEDIA BLAUPUNKT SP950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</si>
  <si>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</si>
  <si>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</si>
  <si>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</si>
  <si>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</si>
  <si>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</si>
  <si>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</si>
  <si>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</si>
  <si>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</si>
  <si>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</si>
  <si>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</si>
  <si>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</si>
  <si>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</si>
  <si>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</si>
  <si>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</si>
  <si>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</si>
  <si>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</si>
  <si>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</si>
  <si>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</si>
  <si>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</si>
  <si>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</si>
  <si>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</si>
  <si>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</si>
  <si>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</si>
  <si>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</si>
  <si>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</si>
  <si>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</si>
  <si>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</si>
  <si>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</si>
  <si>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</si>
  <si>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</si>
  <si>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</si>
  <si>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</si>
  <si>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</si>
  <si>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</si>
  <si>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</si>
  <si>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</si>
  <si>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</si>
  <si>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</si>
  <si>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</si>
  <si>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</si>
  <si>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</si>
  <si>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</si>
  <si>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</si>
  <si>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</si>
  <si>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</si>
  <si>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</si>
  <si>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</si>
  <si>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</si>
  <si>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</si>
  <si>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</si>
  <si>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</si>
  <si>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</si>
  <si>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</si>
  <si>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</si>
  <si>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</si>
  <si>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</si>
  <si>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</si>
  <si>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</si>
  <si>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</si>
  <si>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</si>
  <si>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</si>
  <si>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</si>
  <si>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</si>
  <si>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</si>
  <si>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</si>
  <si>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</si>
  <si>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</si>
  <si>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</si>
  <si>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</si>
  <si>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</si>
  <si>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</si>
  <si>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</si>
  <si>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</si>
  <si>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</si>
  <si>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</si>
  <si>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</si>
  <si>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</si>
  <si>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</si>
  <si>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</si>
  <si>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</si>
  <si>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</si>
  <si>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</si>
  <si>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</si>
  <si>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</si>
  <si>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</si>
  <si>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</si>
  <si>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</si>
  <si>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</si>
  <si>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</si>
  <si>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</si>
  <si>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</si>
  <si>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</si>
  <si>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</si>
  <si>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</si>
  <si>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</si>
  <si>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</si>
  <si>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</si>
  <si>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</si>
  <si>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</si>
  <si>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</si>
  <si>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</si>
  <si>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</si>
  <si>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</si>
  <si>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</si>
  <si>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</si>
  <si>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</si>
  <si>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</si>
  <si>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</si>
  <si>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</si>
  <si>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</si>
  <si>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</si>
  <si>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</si>
  <si>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</si>
  <si>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</si>
  <si>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</si>
  <si>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</si>
  <si>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</si>
  <si>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</si>
  <si>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</si>
  <si>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</si>
  <si>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</si>
  <si>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</si>
  <si>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</si>
  <si>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</si>
  <si>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</si>
  <si>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</si>
  <si>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</si>
  <si>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</si>
  <si>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</si>
  <si>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</si>
  <si>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</si>
  <si>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</si>
  <si>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</si>
  <si>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</si>
  <si>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</si>
  <si>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</si>
  <si>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</si>
  <si>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</si>
  <si>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</si>
  <si>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</si>
  <si>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</si>
  <si>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</si>
  <si>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</si>
  <si>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</si>
  <si>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</si>
  <si>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</si>
  <si>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</si>
  <si>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</si>
  <si>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</si>
  <si>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</si>
  <si>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</si>
  <si>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</si>
  <si>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</si>
  <si>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</si>
  <si>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</si>
  <si>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</si>
  <si>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</si>
  <si>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</si>
  <si>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</si>
  <si>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</si>
  <si>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</si>
  <si>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</si>
  <si>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</si>
  <si>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</si>
  <si>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</si>
  <si>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</si>
  <si>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</si>
  <si>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</si>
  <si>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</si>
  <si>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</si>
  <si>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</si>
  <si>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</si>
  <si>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</si>
  <si>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</si>
  <si>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</si>
  <si>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</si>
  <si>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</si>
  <si>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</si>
  <si>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</si>
  <si>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</si>
  <si>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</si>
  <si>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</si>
  <si>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</si>
  <si>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</si>
  <si>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</si>
  <si>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</si>
  <si>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</si>
  <si>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</si>
  <si>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</si>
  <si>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</si>
  <si>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</si>
  <si>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</si>
  <si>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2NU1C2D0005960-PE</t>
  </si>
  <si>
    <t>SWIFT GL 1.2 MT 4X2</t>
  </si>
  <si>
    <t>MULTIMEDIA BLAUNPUNKT SP800 + SENSORES</t>
  </si>
  <si>
    <t>MULTIMEDIA BLAUNPUNKT SP950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</si>
  <si>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</si>
  <si>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</si>
  <si>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</si>
  <si>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</si>
  <si>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</si>
  <si>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</si>
  <si>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</si>
  <si>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</si>
  <si>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</si>
  <si>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</si>
  <si>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</si>
  <si>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Vigencia del 01 de Junio al 31 de Junio 2021</t>
  </si>
  <si>
    <t>CAMPAÑA DERCOPORTUNIDADES</t>
  </si>
  <si>
    <t>Precio Publicidad</t>
  </si>
  <si>
    <t>Precio Sap</t>
  </si>
  <si>
    <t>PRECIO ANTES</t>
  </si>
  <si>
    <t>PRECIO AHORA</t>
  </si>
  <si>
    <t>BENEFICIO</t>
  </si>
  <si>
    <t>STOCK</t>
  </si>
  <si>
    <t>HAVAL</t>
  </si>
  <si>
    <t>H2</t>
  </si>
  <si>
    <t>CC7151FM00BII</t>
  </si>
  <si>
    <t>NEW H2 1.5 MT 4X2 INTELLIGENT BC</t>
  </si>
  <si>
    <t>Gasolina</t>
  </si>
  <si>
    <t>2CHA043</t>
  </si>
  <si>
    <t>Bono + 50% inicial en jul y dic</t>
  </si>
  <si>
    <t>DISPONIBLE MAYO Y JUNIO</t>
  </si>
  <si>
    <t>CC7151FM00BIIT-PE</t>
  </si>
  <si>
    <t>NEW H2 1.5 MT 4X2 INTELLIGENT BC GLPT</t>
  </si>
  <si>
    <t>CC7151FM01BI</t>
  </si>
  <si>
    <t>NEW H2 1.5T GSL AT 4X2 INTELLIGENT</t>
  </si>
  <si>
    <t>BARRAS + CAJA PORTA EQUIPAJE POR $250 (PEDIR POR DERCOLINK)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</si>
  <si>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</si>
  <si>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</si>
  <si>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</si>
  <si>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</si>
  <si>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</si>
  <si>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</si>
  <si>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</si>
  <si>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</si>
  <si>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</si>
  <si>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</si>
  <si>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</si>
  <si>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</si>
  <si>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</si>
  <si>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</si>
  <si>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</si>
  <si>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</si>
  <si>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</si>
  <si>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NO PARTICIPA DE LA CAMPAÑA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</si>
  <si>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</si>
  <si>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</si>
  <si>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</si>
  <si>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</si>
  <si>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</si>
  <si>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</si>
  <si>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</si>
  <si>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</si>
  <si>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</si>
  <si>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</si>
  <si>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</si>
  <si>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</si>
  <si>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</si>
  <si>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</si>
  <si>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</si>
  <si>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</si>
  <si>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</si>
  <si>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</si>
  <si>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</si>
  <si>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</si>
  <si>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</si>
  <si>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</si>
  <si>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</si>
  <si>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</si>
  <si>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</si>
  <si>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</si>
  <si>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</si>
  <si>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</si>
  <si>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</si>
  <si>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</si>
  <si>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</si>
  <si>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</si>
  <si>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</si>
  <si>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</si>
  <si>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DISPONIBLE DESDE JUNIO / "RESERVA TU UNIDAD"</t>
  </si>
  <si>
    <t>CC1021PS0JW5ST_PE</t>
  </si>
  <si>
    <t>GLPT</t>
  </si>
  <si>
    <t>NO COMUNICAR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</si>
  <si>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</si>
  <si>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</si>
  <si>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</si>
  <si>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</si>
  <si>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</si>
  <si>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</si>
  <si>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</si>
  <si>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</si>
  <si>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</si>
  <si>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</si>
  <si>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</si>
  <si>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</si>
  <si>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</si>
  <si>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</si>
  <si>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</si>
  <si>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</si>
  <si>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CC1032PA62CL</t>
  </si>
  <si>
    <t>WINGLE 7 4X4 LUX</t>
  </si>
  <si>
    <t>2CHA066</t>
  </si>
  <si>
    <t>POER</t>
  </si>
  <si>
    <t>CC1030QS40CS</t>
  </si>
  <si>
    <t>POER MT 4X2 STD</t>
  </si>
  <si>
    <t>0% cuota inicial</t>
  </si>
  <si>
    <t>CC1030QS60CS</t>
  </si>
  <si>
    <t>POER MT 4X4 STD</t>
  </si>
  <si>
    <t>CC1030QS60CP</t>
  </si>
  <si>
    <t>POER MT 4X4 LUX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</si>
  <si>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</si>
  <si>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</si>
  <si>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</si>
  <si>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</si>
  <si>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</si>
  <si>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</si>
  <si>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</si>
  <si>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</si>
  <si>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</si>
  <si>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</si>
  <si>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</si>
  <si>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</si>
  <si>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</si>
  <si>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</si>
  <si>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</si>
  <si>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</si>
  <si>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</si>
  <si>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</si>
  <si>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</si>
  <si>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</si>
  <si>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</si>
  <si>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</si>
  <si>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</si>
  <si>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</si>
  <si>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</si>
  <si>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</si>
  <si>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</si>
  <si>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</si>
  <si>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</si>
  <si>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</si>
  <si>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</si>
  <si>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</si>
  <si>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</si>
  <si>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</si>
  <si>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</si>
  <si>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</si>
  <si>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US$300
</t>
  </si>
  <si>
    <t>Primera cuota en Julio/Cuota inicial 0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</si>
  <si>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</si>
  <si>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</si>
  <si>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</si>
  <si>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</si>
  <si>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</si>
  <si>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</si>
  <si>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</si>
  <si>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</si>
  <si>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</si>
  <si>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</si>
  <si>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</si>
  <si>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</si>
  <si>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</si>
  <si>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</si>
  <si>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</si>
  <si>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</si>
  <si>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</si>
  <si>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</si>
  <si>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</si>
  <si>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</si>
  <si>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</si>
  <si>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</si>
  <si>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</si>
  <si>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</si>
  <si>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</si>
  <si>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</si>
  <si>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</si>
  <si>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</si>
  <si>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</si>
  <si>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</si>
  <si>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</si>
  <si>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</si>
  <si>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</si>
  <si>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</si>
  <si>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</si>
  <si>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</si>
  <si>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</si>
  <si>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</si>
  <si>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</si>
  <si>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</si>
  <si>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</si>
  <si>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</si>
  <si>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</si>
  <si>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</si>
  <si>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</si>
  <si>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</si>
  <si>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</si>
  <si>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</si>
  <si>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</si>
  <si>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</si>
  <si>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</si>
  <si>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</si>
  <si>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</si>
  <si>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</si>
  <si>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</si>
  <si>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</si>
  <si>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</si>
  <si>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</si>
  <si>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</si>
  <si>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</si>
  <si>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</si>
  <si>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</si>
  <si>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</si>
  <si>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</si>
  <si>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</si>
  <si>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</si>
  <si>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</si>
  <si>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</si>
  <si>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</si>
  <si>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</si>
  <si>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</si>
  <si>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</si>
  <si>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</si>
  <si>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</si>
  <si>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</si>
  <si>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</si>
  <si>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</si>
  <si>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</si>
  <si>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</si>
  <si>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</si>
  <si>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</si>
  <si>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</si>
  <si>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</si>
  <si>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</si>
  <si>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</si>
  <si>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</si>
  <si>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</si>
  <si>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</si>
  <si>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</si>
  <si>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</si>
  <si>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</si>
  <si>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</si>
  <si>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</si>
  <si>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</si>
  <si>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</si>
  <si>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</si>
  <si>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</si>
  <si>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</si>
  <si>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</si>
  <si>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</si>
  <si>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</si>
  <si>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</si>
  <si>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</si>
  <si>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</si>
  <si>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</si>
  <si>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</si>
  <si>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</si>
  <si>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</si>
  <si>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</si>
  <si>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</si>
  <si>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</si>
  <si>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</si>
  <si>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</si>
  <si>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</si>
  <si>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</si>
  <si>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</si>
  <si>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</si>
  <si>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</si>
  <si>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</si>
  <si>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</si>
  <si>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</si>
  <si>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</si>
  <si>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</si>
  <si>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</si>
  <si>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US$310</t>
  </si>
  <si>
    <t>2CHA036</t>
  </si>
  <si>
    <t>O</t>
  </si>
  <si>
    <t>Primera cuota en Julio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</si>
  <si>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</si>
  <si>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</si>
  <si>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</si>
  <si>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</si>
  <si>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</si>
  <si>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</si>
  <si>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</si>
  <si>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</si>
  <si>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</si>
  <si>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</si>
  <si>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</si>
  <si>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</si>
  <si>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</si>
  <si>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</si>
  <si>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Margen 2018</t>
  </si>
  <si>
    <t>BENEFICIOS</t>
  </si>
  <si>
    <t>RENAULT</t>
  </si>
  <si>
    <t>Captur</t>
  </si>
  <si>
    <t>HC2 2 AAA4C</t>
  </si>
  <si>
    <t>CAPTUR ZEN 4X2 2.0 AT</t>
  </si>
  <si>
    <t>Inicial 50% ahora - 50% Dic / GAS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</si>
  <si>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</si>
  <si>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</si>
  <si>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</si>
  <si>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</si>
  <si>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</si>
  <si>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</si>
  <si>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</si>
  <si>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</si>
  <si>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</si>
  <si>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</si>
  <si>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-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</si>
  <si>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</si>
  <si>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</si>
  <si>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</si>
  <si>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</si>
  <si>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</si>
  <si>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</si>
  <si>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</si>
  <si>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</si>
  <si>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</si>
  <si>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4X2 MT 1.6 V2</t>
  </si>
  <si>
    <t>Bono de Lanzamiento</t>
  </si>
  <si>
    <t>C1 2 M1M 5HST_PE</t>
  </si>
  <si>
    <t>NEW DUSTER ZEN 4X2 MT 1.6 V2 GLPT</t>
  </si>
  <si>
    <t>C2 2 M1M 5HS</t>
  </si>
  <si>
    <t>NEW DUSTER INTENS 4X2 5MT 1.6 ULC</t>
  </si>
  <si>
    <t>C2 2 M1M 5HST_PE</t>
  </si>
  <si>
    <t>NEW DUSTER INTENS 4X2 5MT 1.6 ULC GLPT</t>
  </si>
  <si>
    <t>D22MCC5C_PE</t>
  </si>
  <si>
    <t>NEW DUSTER INTENS CVT 1.3</t>
  </si>
  <si>
    <t>D22MCC5CT_PE</t>
  </si>
  <si>
    <t>NEW DUSTER INTENS CVT 1.3 GLPT</t>
  </si>
  <si>
    <t>D24MCM5C_PE</t>
  </si>
  <si>
    <t>NEW DUSTER INTENS MT 4x4</t>
  </si>
  <si>
    <t>D24MCM5CT_PE</t>
  </si>
  <si>
    <t>NEW DUSTER INTENS MT 4x4 GLPT</t>
  </si>
  <si>
    <t>Kangoo</t>
  </si>
  <si>
    <t>ZFBASI N0 MM</t>
  </si>
  <si>
    <t>KANGOO EXPRESS 1.6 MT</t>
  </si>
  <si>
    <t>Con radio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</si>
  <si>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</si>
  <si>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</si>
  <si>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</si>
  <si>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</si>
  <si>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</si>
  <si>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</si>
  <si>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</si>
  <si>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</si>
  <si>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</si>
  <si>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</si>
  <si>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</si>
  <si>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</si>
  <si>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</si>
  <si>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</si>
  <si>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</si>
  <si>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EXP 10B E5 C</t>
  </si>
  <si>
    <t>KWID ZEN 1.0 MT</t>
  </si>
  <si>
    <t>3REN031</t>
  </si>
  <si>
    <t>EXP 10B E5 CT-PE</t>
  </si>
  <si>
    <t>KWID ZEN 1.0 MT GLPT</t>
  </si>
  <si>
    <t>Logan</t>
  </si>
  <si>
    <t>AUTI16K 4C2</t>
  </si>
  <si>
    <t>LOGAN LIFE 1.6 MT AC</t>
  </si>
  <si>
    <t>3REN014</t>
  </si>
  <si>
    <t>0% Inicial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</si>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</sst>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68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center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0" fillId="0" borderId="32" xfId="0" applyBorder="1" applyAlignment="1">
      <alignment horizontal="center" vertical="justify"/>
    </xf>
    <xf numFmtId="0" fontId="0" fillId="0" borderId="27" xfId="0" applyBorder="1" applyAlignment="1">
      <alignment vertical="justify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/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164" fontId="0" fillId="14" borderId="6" xfId="0" applyNumberFormat="1" applyFill="1" applyBorder="1" applyAlignment="1">
      <alignment vertical="center"/>
    </xf>
    <xf numFmtId="164" fontId="0" fillId="14" borderId="3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0" fontId="0" fillId="0" borderId="7" xfId="0" applyBorder="1" applyProtection="1">
      <protection locked="0"/>
    </xf>
    <xf numFmtId="164" fontId="0" fillId="14" borderId="43" xfId="0" applyNumberFormat="1" applyFill="1" applyBorder="1" applyAlignment="1">
      <alignment vertic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164" fontId="0" fillId="15" borderId="30" xfId="0" applyNumberFormat="1" applyFill="1" applyBorder="1" applyAlignment="1">
      <alignment vertical="center"/>
    </xf>
    <xf numFmtId="164" fontId="0" fillId="15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5" borderId="13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5" borderId="15" xfId="0" applyNumberFormat="1" applyFill="1" applyBorder="1" applyAlignment="1">
      <alignment vertical="center"/>
    </xf>
    <xf numFmtId="164" fontId="0" fillId="15" borderId="40" xfId="0" applyNumberFormat="1" applyFill="1" applyBorder="1" applyAlignment="1">
      <alignment vertical="center"/>
    </xf>
    <xf numFmtId="164" fontId="0" fillId="15" borderId="16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164" fontId="0" fillId="15" borderId="38" xfId="0" applyNumberForma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164" fontId="0" fillId="15" borderId="6" xfId="0" applyNumberFormat="1" applyFill="1" applyBorder="1" applyAlignment="1">
      <alignment vertical="center"/>
    </xf>
    <xf numFmtId="164" fontId="0" fillId="15" borderId="31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64" fontId="7" fillId="0" borderId="14" xfId="0" applyNumberFormat="1" applyFont="1" applyBorder="1" applyAlignment="1">
      <alignment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164" fontId="7" fillId="6" borderId="7" xfId="0" applyNumberFormat="1" applyFon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0" fillId="16" borderId="15" xfId="0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19" borderId="28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 wrapText="1"/>
    </xf>
    <xf numFmtId="0" fontId="2" fillId="19" borderId="30" xfId="0" applyFont="1" applyFill="1" applyBorder="1" applyAlignment="1">
      <alignment horizontal="center" vertical="center" wrapText="1"/>
    </xf>
    <xf numFmtId="0" fontId="2" fillId="19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18" borderId="11" xfId="0" applyNumberFormat="1" applyFill="1" applyBorder="1" applyAlignment="1">
      <alignment vertical="center"/>
    </xf>
    <xf numFmtId="164" fontId="11" fillId="18" borderId="46" xfId="0" applyNumberFormat="1" applyFont="1" applyFill="1" applyBorder="1" applyAlignment="1">
      <alignment vertical="center"/>
    </xf>
    <xf numFmtId="164" fontId="0" fillId="18" borderId="45" xfId="0" applyNumberFormat="1" applyFill="1" applyBorder="1" applyAlignment="1">
      <alignment vertical="center"/>
    </xf>
    <xf numFmtId="164" fontId="0" fillId="18" borderId="47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164" fontId="0" fillId="18" borderId="13" xfId="0" applyNumberFormat="1" applyFill="1" applyBorder="1" applyAlignment="1">
      <alignment vertical="center"/>
    </xf>
    <xf numFmtId="164" fontId="11" fillId="18" borderId="36" xfId="0" applyNumberFormat="1" applyFont="1" applyFill="1" applyBorder="1" applyAlignment="1">
      <alignment vertical="center"/>
    </xf>
    <xf numFmtId="164" fontId="0" fillId="18" borderId="27" xfId="0" applyNumberFormat="1" applyFill="1" applyBorder="1" applyAlignment="1">
      <alignment vertical="center"/>
    </xf>
    <xf numFmtId="164" fontId="0" fillId="18" borderId="48" xfId="0" applyNumberForma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21" xfId="0" applyBorder="1" applyAlignment="1">
      <alignment horizontal="center"/>
    </xf>
    <xf numFmtId="0" fontId="7" fillId="2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7" borderId="0" xfId="0" applyNumberFormat="1" applyFill="1" applyAlignment="1">
      <alignment vertical="center"/>
    </xf>
    <xf numFmtId="164" fontId="11" fillId="7" borderId="36" xfId="0" applyNumberFormat="1" applyFont="1" applyFill="1" applyBorder="1" applyAlignment="1">
      <alignment vertical="center"/>
    </xf>
    <xf numFmtId="164" fontId="0" fillId="6" borderId="49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18" borderId="45" xfId="0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164" fontId="11" fillId="18" borderId="35" xfId="0" applyNumberFormat="1" applyFont="1" applyFill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164" fontId="0" fillId="6" borderId="52" xfId="0" applyNumberFormat="1" applyFill="1" applyBorder="1" applyAlignment="1">
      <alignment vertical="center"/>
    </xf>
    <xf numFmtId="164" fontId="0" fillId="18" borderId="51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164" fontId="0" fillId="18" borderId="37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0" fillId="18" borderId="42" xfId="0" applyNumberFormat="1" applyFill="1" applyBorder="1" applyAlignment="1">
      <alignment vertical="center"/>
    </xf>
    <xf numFmtId="164" fontId="11" fillId="18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5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8" fillId="8" borderId="6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/>
    </xf>
    <xf numFmtId="0" fontId="0" fillId="18" borderId="27" xfId="0" applyFill="1" applyBorder="1"/>
    <xf numFmtId="0" fontId="0" fillId="18" borderId="48" xfId="0" applyFill="1" applyBorder="1"/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3" xfId="0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165" fontId="7" fillId="0" borderId="49" xfId="1" applyNumberFormat="1" applyFont="1" applyFill="1" applyBorder="1" applyAlignment="1">
      <alignment vertical="center"/>
    </xf>
    <xf numFmtId="164" fontId="0" fillId="6" borderId="58" xfId="0" applyNumberFormat="1" applyFill="1" applyBorder="1" applyAlignment="1">
      <alignment vertical="center"/>
    </xf>
    <xf numFmtId="164" fontId="11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9" xfId="0" applyNumberFormat="1" applyBorder="1" applyAlignment="1" applyProtection="1">
      <alignment vertical="center"/>
      <protection locked="0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7" borderId="37" xfId="0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164" fontId="0" fillId="7" borderId="42" xfId="0" applyNumberForma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164" fontId="0" fillId="18" borderId="15" xfId="0" applyNumberFormat="1" applyFill="1" applyBorder="1" applyAlignment="1">
      <alignment vertical="center"/>
    </xf>
    <xf numFmtId="0" fontId="0" fillId="18" borderId="53" xfId="0" applyFill="1" applyBorder="1"/>
    <xf numFmtId="0" fontId="0" fillId="18" borderId="54" xfId="0" applyFill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left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2" fillId="17" borderId="15" xfId="0" applyFont="1" applyFill="1" applyBorder="1" applyAlignment="1">
      <alignment horizontal="center" vertical="center" wrapText="1"/>
    </xf>
    <xf numFmtId="0" fontId="2" fillId="17" borderId="16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6" borderId="28" xfId="0" applyNumberFormat="1" applyFont="1" applyFill="1" applyBorder="1" applyAlignment="1">
      <alignment horizontal="center" vertical="center"/>
    </xf>
    <xf numFmtId="166" fontId="15" fillId="6" borderId="30" xfId="0" applyNumberFormat="1" applyFont="1" applyFill="1" applyBorder="1" applyAlignment="1">
      <alignment horizontal="center" vertical="center"/>
    </xf>
    <xf numFmtId="166" fontId="15" fillId="6" borderId="6" xfId="0" applyNumberFormat="1" applyFont="1" applyFill="1" applyBorder="1" applyAlignment="1">
      <alignment horizontal="center" vertical="center"/>
    </xf>
    <xf numFmtId="166" fontId="7" fillId="0" borderId="8" xfId="0" applyNumberFormat="1" applyFont="1" applyBorder="1" applyAlignment="1">
      <alignment horizontal="left" vertical="center" wrapText="1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left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16" borderId="5" xfId="0" applyFill="1" applyBorder="1"/>
    <xf numFmtId="0" fontId="0" fillId="16" borderId="8" xfId="0" applyFill="1" applyBorder="1"/>
    <xf numFmtId="0" fontId="7" fillId="0" borderId="58" xfId="0" applyFont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6" borderId="9" xfId="0" applyNumberFormat="1" applyFont="1" applyFill="1" applyBorder="1" applyAlignment="1">
      <alignment horizontal="center" vertical="center"/>
    </xf>
    <xf numFmtId="166" fontId="15" fillId="6" borderId="49" xfId="0" applyNumberFormat="1" applyFont="1" applyFill="1" applyBorder="1" applyAlignment="1">
      <alignment horizontal="center" vertical="center"/>
    </xf>
    <xf numFmtId="166" fontId="15" fillId="6" borderId="2" xfId="0" applyNumberFormat="1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left" vertical="center" wrapText="1"/>
    </xf>
    <xf numFmtId="166" fontId="15" fillId="0" borderId="60" xfId="0" applyNumberFormat="1" applyFont="1" applyBorder="1" applyAlignment="1">
      <alignment horizontal="center" vertical="center"/>
    </xf>
    <xf numFmtId="166" fontId="15" fillId="0" borderId="49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16" borderId="13" xfId="0" applyFill="1" applyBorder="1"/>
    <xf numFmtId="0" fontId="0" fillId="16" borderId="14" xfId="0" applyFill="1" applyBorder="1"/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7" fillId="6" borderId="11" xfId="0" applyNumberFormat="1" applyFont="1" applyFill="1" applyBorder="1" applyAlignment="1">
      <alignment horizontal="center"/>
    </xf>
    <xf numFmtId="166" fontId="17" fillId="6" borderId="45" xfId="0" applyNumberFormat="1" applyFont="1" applyFill="1" applyBorder="1" applyAlignment="1">
      <alignment horizontal="center"/>
    </xf>
    <xf numFmtId="166" fontId="17" fillId="6" borderId="1" xfId="0" applyNumberFormat="1" applyFont="1" applyFill="1" applyBorder="1" applyAlignment="1">
      <alignment horizontal="center"/>
    </xf>
    <xf numFmtId="166" fontId="0" fillId="0" borderId="12" xfId="0" applyNumberFormat="1" applyBorder="1" applyAlignment="1">
      <alignment vertical="top" wrapText="1"/>
    </xf>
    <xf numFmtId="166" fontId="18" fillId="0" borderId="52" xfId="0" applyNumberFormat="1" applyFont="1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18" fillId="0" borderId="45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17" fillId="6" borderId="13" xfId="0" applyNumberFormat="1" applyFont="1" applyFill="1" applyBorder="1" applyAlignment="1">
      <alignment horizontal="center"/>
    </xf>
    <xf numFmtId="166" fontId="17" fillId="6" borderId="35" xfId="0" applyNumberFormat="1" applyFont="1" applyFill="1" applyBorder="1" applyAlignment="1">
      <alignment horizontal="center"/>
    </xf>
    <xf numFmtId="166" fontId="17" fillId="6" borderId="0" xfId="0" applyNumberFormat="1" applyFont="1" applyFill="1" applyAlignment="1">
      <alignment horizontal="center"/>
    </xf>
    <xf numFmtId="166" fontId="0" fillId="0" borderId="14" xfId="0" applyNumberFormat="1" applyBorder="1" applyAlignment="1">
      <alignment vertical="top" wrapText="1"/>
    </xf>
    <xf numFmtId="166" fontId="18" fillId="0" borderId="39" xfId="0" applyNumberFormat="1" applyFont="1" applyBorder="1" applyAlignment="1">
      <alignment horizontal="center"/>
    </xf>
    <xf numFmtId="166" fontId="18" fillId="0" borderId="35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9" xfId="0" applyBorder="1"/>
    <xf numFmtId="0" fontId="16" fillId="0" borderId="50" xfId="0" applyFont="1" applyBorder="1"/>
    <xf numFmtId="0" fontId="0" fillId="0" borderId="10" xfId="0" applyBorder="1"/>
    <xf numFmtId="166" fontId="17" fillId="6" borderId="9" xfId="0" applyNumberFormat="1" applyFont="1" applyFill="1" applyBorder="1" applyAlignment="1">
      <alignment horizontal="center"/>
    </xf>
    <xf numFmtId="166" fontId="17" fillId="6" borderId="49" xfId="0" applyNumberFormat="1" applyFont="1" applyFill="1" applyBorder="1" applyAlignment="1">
      <alignment horizontal="center"/>
    </xf>
    <xf numFmtId="166" fontId="17" fillId="6" borderId="2" xfId="0" applyNumberFormat="1" applyFont="1" applyFill="1" applyBorder="1" applyAlignment="1">
      <alignment horizontal="center"/>
    </xf>
    <xf numFmtId="166" fontId="0" fillId="0" borderId="10" xfId="0" applyNumberFormat="1" applyBorder="1" applyAlignment="1">
      <alignment vertical="top" wrapText="1"/>
    </xf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2" xfId="0" applyNumberFormat="1" applyBorder="1" applyAlignment="1">
      <alignment horizontal="left" vertical="center" wrapText="1"/>
    </xf>
    <xf numFmtId="166" fontId="17" fillId="0" borderId="52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4" xfId="0" applyNumberFormat="1" applyBorder="1" applyAlignment="1">
      <alignment horizontal="left" vertical="center" wrapText="1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left" vertical="center" wrapText="1"/>
    </xf>
    <xf numFmtId="166" fontId="0" fillId="7" borderId="18" xfId="0" applyNumberFormat="1" applyFill="1" applyBorder="1" applyAlignment="1">
      <alignment horizontal="left" vertical="center" wrapText="1"/>
    </xf>
    <xf numFmtId="166" fontId="7" fillId="0" borderId="12" xfId="0" applyNumberFormat="1" applyFont="1" applyBorder="1" applyAlignment="1">
      <alignment horizontal="left" vertical="center" wrapText="1"/>
    </xf>
    <xf numFmtId="166" fontId="19" fillId="0" borderId="39" xfId="0" applyNumberFormat="1" applyFont="1" applyBorder="1" applyAlignment="1">
      <alignment horizontal="center"/>
    </xf>
    <xf numFmtId="166" fontId="19" fillId="0" borderId="35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7" fillId="0" borderId="14" xfId="0" applyNumberFormat="1" applyFont="1" applyBorder="1" applyAlignment="1">
      <alignment horizontal="left" vertical="center" wrapText="1"/>
    </xf>
    <xf numFmtId="166" fontId="17" fillId="0" borderId="60" xfId="0" applyNumberFormat="1" applyFont="1" applyBorder="1" applyAlignment="1">
      <alignment horizontal="center"/>
    </xf>
    <xf numFmtId="166" fontId="17" fillId="0" borderId="49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6" borderId="11" xfId="0" applyNumberFormat="1" applyFont="1" applyFill="1" applyBorder="1" applyAlignment="1">
      <alignment horizontal="center" vertical="center"/>
    </xf>
    <xf numFmtId="166" fontId="15" fillId="6" borderId="45" xfId="0" applyNumberFormat="1" applyFont="1" applyFill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vertical="center"/>
    </xf>
    <xf numFmtId="166" fontId="15" fillId="0" borderId="52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20" fillId="0" borderId="52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6" borderId="13" xfId="0" applyNumberFormat="1" applyFont="1" applyFill="1" applyBorder="1" applyAlignment="1">
      <alignment horizontal="center" vertical="center"/>
    </xf>
    <xf numFmtId="166" fontId="15" fillId="6" borderId="35" xfId="0" applyNumberFormat="1" applyFont="1" applyFill="1" applyBorder="1" applyAlignment="1">
      <alignment horizontal="center" vertical="center"/>
    </xf>
    <xf numFmtId="166" fontId="15" fillId="6" borderId="0" xfId="0" applyNumberFormat="1" applyFont="1" applyFill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20" fillId="0" borderId="39" xfId="0" applyNumberFormat="1" applyFont="1" applyBorder="1" applyAlignment="1">
      <alignment horizontal="center" vertical="center"/>
    </xf>
    <xf numFmtId="166" fontId="20" fillId="0" borderId="35" xfId="0" applyNumberFormat="1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18" fillId="0" borderId="39" xfId="0" applyNumberFormat="1" applyFont="1" applyBorder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7" fillId="0" borderId="46" xfId="0" applyNumberFormat="1" applyFont="1" applyBorder="1" applyAlignment="1">
      <alignment horizontal="center"/>
    </xf>
    <xf numFmtId="166" fontId="0" fillId="0" borderId="14" xfId="0" applyNumberFormat="1" applyBorder="1" applyAlignment="1">
      <alignment vertical="center" wrapText="1"/>
    </xf>
    <xf numFmtId="166" fontId="17" fillId="0" borderId="36" xfId="0" applyNumberFormat="1" applyFont="1" applyBorder="1" applyAlignment="1">
      <alignment horizontal="center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50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166" fontId="0" fillId="0" borderId="10" xfId="0" applyNumberFormat="1" applyBorder="1" applyAlignment="1">
      <alignment vertical="center" wrapText="1"/>
    </xf>
    <xf numFmtId="166" fontId="17" fillId="0" borderId="57" xfId="0" applyNumberFormat="1" applyFont="1" applyBorder="1" applyAlignment="1">
      <alignment horizontal="center"/>
    </xf>
    <xf numFmtId="0" fontId="0" fillId="0" borderId="38" xfId="0" applyBorder="1"/>
    <xf numFmtId="166" fontId="21" fillId="0" borderId="12" xfId="0" applyNumberFormat="1" applyFont="1" applyBorder="1" applyAlignment="1">
      <alignment vertical="center" wrapText="1"/>
    </xf>
    <xf numFmtId="166" fontId="21" fillId="0" borderId="14" xfId="0" applyNumberFormat="1" applyFont="1" applyBorder="1" applyAlignment="1">
      <alignment vertical="center" wrapText="1"/>
    </xf>
    <xf numFmtId="166" fontId="17" fillId="6" borderId="51" xfId="0" applyNumberFormat="1" applyFont="1" applyFill="1" applyBorder="1" applyAlignment="1">
      <alignment horizontal="center"/>
    </xf>
    <xf numFmtId="166" fontId="20" fillId="0" borderId="45" xfId="0" applyNumberFormat="1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/>
    </xf>
    <xf numFmtId="166" fontId="17" fillId="6" borderId="37" xfId="0" applyNumberFormat="1" applyFont="1" applyFill="1" applyBorder="1" applyAlignment="1">
      <alignment horizontal="center"/>
    </xf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17" fillId="6" borderId="42" xfId="0" applyNumberFormat="1" applyFont="1" applyFill="1" applyBorder="1" applyAlignment="1">
      <alignment horizontal="center"/>
    </xf>
    <xf numFmtId="166" fontId="15" fillId="6" borderId="40" xfId="0" applyNumberFormat="1" applyFont="1" applyFill="1" applyBorder="1" applyAlignment="1">
      <alignment horizontal="center" vertical="center"/>
    </xf>
    <xf numFmtId="166" fontId="15" fillId="6" borderId="7" xfId="0" applyNumberFormat="1" applyFont="1" applyFill="1" applyBorder="1" applyAlignment="1">
      <alignment horizontal="center" vertical="center"/>
    </xf>
    <xf numFmtId="166" fontId="0" fillId="0" borderId="16" xfId="0" applyNumberFormat="1" applyBorder="1" applyAlignment="1">
      <alignment horizontal="left" vertical="center" wrapText="1"/>
    </xf>
    <xf numFmtId="166" fontId="18" fillId="0" borderId="44" xfId="0" applyNumberFormat="1" applyFont="1" applyBorder="1" applyAlignment="1">
      <alignment horizontal="center"/>
    </xf>
    <xf numFmtId="166" fontId="20" fillId="0" borderId="40" xfId="0" applyNumberFormat="1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16" borderId="15" xfId="0" applyFill="1" applyBorder="1"/>
    <xf numFmtId="0" fontId="0" fillId="16" borderId="16" xfId="0" applyFill="1" applyBorder="1"/>
    <xf numFmtId="0" fontId="16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61" xfId="0" applyFont="1" applyFill="1" applyBorder="1" applyAlignment="1">
      <alignment horizontal="center" vertical="center" wrapText="1"/>
    </xf>
    <xf numFmtId="0" fontId="23" fillId="5" borderId="3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 applyProtection="1">
      <alignment horizontal="center" vertical="top" wrapText="1"/>
      <protection locked="0"/>
    </xf>
    <xf numFmtId="0" fontId="2" fillId="17" borderId="5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7" fillId="16" borderId="12" xfId="0" applyNumberFormat="1" applyFont="1" applyFill="1" applyBorder="1" applyAlignment="1">
      <alignment horizontal="center"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7" fillId="16" borderId="13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0" fillId="6" borderId="36" xfId="0" applyNumberFormat="1" applyFill="1" applyBorder="1" applyAlignment="1">
      <alignment vertical="center"/>
    </xf>
    <xf numFmtId="165" fontId="7" fillId="0" borderId="57" xfId="1" applyNumberFormat="1" applyFont="1" applyFill="1" applyBorder="1" applyAlignment="1">
      <alignment vertical="center"/>
    </xf>
    <xf numFmtId="164" fontId="0" fillId="6" borderId="57" xfId="0" applyNumberFormat="1" applyFill="1" applyBorder="1" applyAlignment="1">
      <alignment vertical="center"/>
    </xf>
    <xf numFmtId="164" fontId="11" fillId="6" borderId="49" xfId="0" applyNumberFormat="1" applyFont="1" applyFill="1" applyBorder="1" applyAlignment="1">
      <alignment vertical="center"/>
    </xf>
    <xf numFmtId="164" fontId="2" fillId="6" borderId="60" xfId="0" applyNumberFormat="1" applyFont="1" applyFill="1" applyBorder="1" applyAlignment="1">
      <alignment vertical="center"/>
    </xf>
    <xf numFmtId="164" fontId="7" fillId="0" borderId="50" xfId="0" applyNumberFormat="1" applyFont="1" applyBorder="1" applyAlignment="1">
      <alignment vertical="center"/>
    </xf>
    <xf numFmtId="164" fontId="7" fillId="16" borderId="9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2" xfId="0" applyNumberFormat="1" applyFont="1" applyFill="1" applyBorder="1" applyAlignment="1">
      <alignment vertical="center"/>
    </xf>
    <xf numFmtId="164" fontId="7" fillId="0" borderId="12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21" borderId="35" xfId="0" applyNumberFormat="1" applyFill="1" applyBorder="1" applyAlignment="1">
      <alignment vertical="center"/>
    </xf>
    <xf numFmtId="164" fontId="11" fillId="21" borderId="35" xfId="0" applyNumberFormat="1" applyFont="1" applyFill="1" applyBorder="1" applyAlignment="1">
      <alignment vertical="center"/>
    </xf>
    <xf numFmtId="164" fontId="2" fillId="21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4" fillId="0" borderId="45" xfId="0" applyFont="1" applyBorder="1"/>
    <xf numFmtId="0" fontId="24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7" fillId="16" borderId="16" xfId="0" applyNumberFormat="1" applyFont="1" applyFill="1" applyBorder="1" applyAlignment="1">
      <alignment horizontal="center" vertical="center"/>
    </xf>
    <xf numFmtId="164" fontId="23" fillId="6" borderId="0" xfId="0" applyNumberFormat="1" applyFont="1" applyFill="1" applyAlignment="1">
      <alignment vertical="center"/>
    </xf>
    <xf numFmtId="164" fontId="23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55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1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1" xfId="0" applyBorder="1" applyAlignment="1">
      <alignment vertical="top"/>
    </xf>
    <xf numFmtId="164" fontId="7" fillId="16" borderId="51" xfId="0" applyNumberFormat="1" applyFont="1" applyFill="1" applyBorder="1" applyAlignment="1">
      <alignment vertical="center"/>
    </xf>
    <xf numFmtId="0" fontId="0" fillId="16" borderId="12" xfId="0" applyFill="1" applyBorder="1" applyAlignment="1">
      <alignment vertical="top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0" fontId="0" fillId="0" borderId="0" xfId="0" applyAlignment="1">
      <alignment vertical="top"/>
    </xf>
    <xf numFmtId="164" fontId="7" fillId="16" borderId="37" xfId="0" applyNumberFormat="1" applyFont="1" applyFill="1" applyBorder="1" applyAlignment="1">
      <alignment vertical="center"/>
    </xf>
    <xf numFmtId="0" fontId="0" fillId="16" borderId="14" xfId="0" applyFill="1" applyBorder="1" applyAlignment="1">
      <alignment vertical="top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8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7" fillId="16" borderId="58" xfId="0" applyNumberFormat="1" applyFont="1" applyFill="1" applyBorder="1" applyAlignment="1">
      <alignment vertical="center"/>
    </xf>
    <xf numFmtId="0" fontId="0" fillId="16" borderId="10" xfId="0" applyFill="1" applyBorder="1" applyAlignment="1">
      <alignment vertical="top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16" borderId="10" xfId="0" applyNumberFormat="1" applyFill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0" fillId="16" borderId="14" xfId="0" applyFill="1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16" borderId="42" xfId="0" applyNumberFormat="1" applyFont="1" applyFill="1" applyBorder="1" applyAlignment="1">
      <alignment vertical="center"/>
    </xf>
    <xf numFmtId="0" fontId="0" fillId="16" borderId="16" xfId="0" applyFill="1" applyBorder="1" applyAlignment="1">
      <alignment vertical="top"/>
    </xf>
    <xf numFmtId="0" fontId="0" fillId="16" borderId="17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18" borderId="5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0" fillId="0" borderId="38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164" fontId="0" fillId="18" borderId="27" xfId="0" applyNumberFormat="1" applyFill="1" applyBorder="1" applyAlignment="1">
      <alignment horizontal="center" vertical="center"/>
    </xf>
    <xf numFmtId="164" fontId="0" fillId="18" borderId="48" xfId="0" applyNumberFormat="1" applyFill="1" applyBorder="1" applyAlignment="1">
      <alignment horizontal="center" vertical="center"/>
    </xf>
    <xf numFmtId="164" fontId="0" fillId="18" borderId="53" xfId="0" applyNumberFormat="1" applyFill="1" applyBorder="1" applyAlignment="1">
      <alignment horizontal="center" vertical="center"/>
    </xf>
    <xf numFmtId="164" fontId="0" fillId="18" borderId="54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15" borderId="8" xfId="0" applyFill="1" applyBorder="1" applyAlignment="1">
      <alignment horizontal="center" vertical="justify"/>
    </xf>
    <xf numFmtId="0" fontId="0" fillId="15" borderId="14" xfId="0" applyFill="1" applyBorder="1" applyAlignment="1">
      <alignment horizontal="center" vertical="justify"/>
    </xf>
    <xf numFmtId="0" fontId="0" fillId="15" borderId="34" xfId="0" applyFill="1" applyBorder="1" applyAlignment="1">
      <alignment horizontal="center" vertical="justify" wrapText="1"/>
    </xf>
    <xf numFmtId="0" fontId="0" fillId="15" borderId="18" xfId="0" applyFill="1" applyBorder="1" applyAlignment="1">
      <alignment horizontal="center" vertical="justify" wrapText="1"/>
    </xf>
    <xf numFmtId="0" fontId="0" fillId="15" borderId="19" xfId="0" applyFill="1" applyBorder="1" applyAlignment="1">
      <alignment horizontal="center" vertical="justify" wrapText="1"/>
    </xf>
    <xf numFmtId="0" fontId="0" fillId="15" borderId="34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7" xfId="0" applyFill="1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6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C2B-912A-41D6-B6AF-0EEDD1DB4A3D}">
  <dimension ref="B1:U16"/>
  <sheetViews>
    <sheetView showGridLines="0" zoomScaleNormal="100" workbookViewId="0">
      <pane xSplit="6" ySplit="5" topLeftCell="N6" activePane="bottomRight" state="frozen"/>
      <selection pane="topRight" activeCell="G1" sqref="G1"/>
      <selection pane="bottomLeft" activeCell="A6" sqref="A6"/>
      <selection pane="bottomRight" activeCell="Q6" sqref="Q6:Q1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7" width="16.109375" style="1" customWidth="1"/>
    <col min="8" max="8" width="15" style="1" customWidth="1"/>
    <col min="9" max="9" width="15.5546875" style="1" customWidth="1"/>
    <col min="10" max="10" width="20.109375" style="1" customWidth="1"/>
    <col min="11" max="11" width="14.88671875" style="1" customWidth="1"/>
    <col min="12" max="12" width="11.5546875" style="1" customWidth="1"/>
    <col min="13" max="13" width="15.88671875" style="1" customWidth="1"/>
    <col min="14" max="14" width="33.33203125" style="1" customWidth="1"/>
    <col min="15" max="15" width="13.33203125" customWidth="1"/>
    <col min="16" max="16" width="11.88671875" customWidth="1"/>
    <col min="17" max="17" width="12.88671875" customWidth="1"/>
    <col min="18" max="18" width="20.33203125" customWidth="1"/>
    <col min="19" max="19" width="7.33203125" style="1" bestFit="1" customWidth="1"/>
    <col min="20" max="20" width="33.44140625" style="1" bestFit="1" customWidth="1"/>
    <col min="21" max="21" width="20.6640625" style="1" customWidth="1"/>
  </cols>
  <sheetData>
    <row r="1" spans="2:21" s="2" customFormat="1" ht="23.4" x14ac:dyDescent="0.45">
      <c r="B1" s="637" t="s">
        <v>0</v>
      </c>
      <c r="C1" s="637"/>
      <c r="D1" s="637"/>
      <c r="E1" s="637"/>
      <c r="F1" s="637"/>
      <c r="G1" s="104"/>
      <c r="H1" s="104"/>
      <c r="I1" s="104"/>
      <c r="J1" s="104"/>
      <c r="K1" s="104"/>
      <c r="L1" s="104"/>
      <c r="M1" s="104"/>
      <c r="N1" s="104"/>
      <c r="S1" s="6"/>
      <c r="T1" s="6"/>
      <c r="U1" s="6"/>
    </row>
    <row r="2" spans="2:21" x14ac:dyDescent="0.3">
      <c r="B2" s="638" t="s">
        <v>1</v>
      </c>
      <c r="C2" s="638"/>
      <c r="D2" s="638"/>
      <c r="E2" s="638"/>
      <c r="F2" s="638"/>
      <c r="G2" s="105"/>
      <c r="H2" s="105"/>
      <c r="I2" s="105"/>
      <c r="J2" s="105"/>
      <c r="K2" s="105"/>
      <c r="L2" s="105"/>
      <c r="M2" s="105"/>
      <c r="N2" s="105"/>
    </row>
    <row r="3" spans="2:21" ht="5.4" customHeight="1" thickBot="1" x14ac:dyDescent="0.35"/>
    <row r="4" spans="2:21" ht="15" thickBot="1" x14ac:dyDescent="0.35">
      <c r="G4" s="639" t="s">
        <v>2</v>
      </c>
      <c r="H4" s="640"/>
      <c r="I4" s="640"/>
      <c r="J4" s="641"/>
      <c r="K4" s="639" t="s">
        <v>3</v>
      </c>
      <c r="L4" s="640"/>
      <c r="M4" s="640"/>
      <c r="N4" s="641"/>
      <c r="O4" s="639" t="s">
        <v>4</v>
      </c>
      <c r="P4" s="640"/>
      <c r="Q4" s="640"/>
      <c r="R4" s="641"/>
      <c r="T4" s="635" t="s">
        <v>5</v>
      </c>
      <c r="U4" s="636"/>
    </row>
    <row r="5" spans="2:21" ht="45.75" customHeight="1" thickBot="1" x14ac:dyDescent="0.35">
      <c r="B5" s="11" t="s">
        <v>6</v>
      </c>
      <c r="C5" s="4" t="s">
        <v>7</v>
      </c>
      <c r="D5" s="30" t="s">
        <v>8</v>
      </c>
      <c r="E5" s="4" t="s">
        <v>9</v>
      </c>
      <c r="F5" s="30" t="s">
        <v>10</v>
      </c>
      <c r="G5" s="31" t="s">
        <v>11</v>
      </c>
      <c r="H5" s="28" t="s">
        <v>12</v>
      </c>
      <c r="I5" s="28" t="s">
        <v>13</v>
      </c>
      <c r="J5" s="32" t="s">
        <v>14</v>
      </c>
      <c r="K5" s="31" t="s">
        <v>11</v>
      </c>
      <c r="L5" s="28" t="s">
        <v>12</v>
      </c>
      <c r="M5" s="28" t="s">
        <v>13</v>
      </c>
      <c r="N5" s="32" t="s">
        <v>14</v>
      </c>
      <c r="O5" s="31" t="s">
        <v>11</v>
      </c>
      <c r="P5" s="28" t="s">
        <v>12</v>
      </c>
      <c r="Q5" s="28" t="s">
        <v>13</v>
      </c>
      <c r="R5" s="32" t="s">
        <v>14</v>
      </c>
      <c r="S5" s="28" t="s">
        <v>15</v>
      </c>
      <c r="T5" s="238" t="s">
        <v>16</v>
      </c>
      <c r="U5" s="239" t="s">
        <v>17</v>
      </c>
    </row>
    <row r="6" spans="2:21" x14ac:dyDescent="0.3">
      <c r="B6" s="8" t="s">
        <v>18</v>
      </c>
      <c r="C6" s="240" t="s">
        <v>19</v>
      </c>
      <c r="D6" s="149" t="s">
        <v>20</v>
      </c>
      <c r="E6" s="241">
        <v>0.05</v>
      </c>
      <c r="F6" s="149" t="s">
        <v>21</v>
      </c>
      <c r="G6" s="242">
        <v>0</v>
      </c>
      <c r="H6" s="243"/>
      <c r="I6" s="244">
        <f t="shared" ref="I6:I11" si="0">+G6+H6</f>
        <v>0</v>
      </c>
      <c r="J6" s="245"/>
      <c r="K6" s="242"/>
      <c r="L6" s="243"/>
      <c r="M6" s="246"/>
      <c r="N6" s="245"/>
      <c r="O6" s="242">
        <v>21690</v>
      </c>
      <c r="P6" s="243">
        <v>700</v>
      </c>
      <c r="Q6" s="246">
        <v>20990</v>
      </c>
      <c r="R6" s="245"/>
      <c r="S6" s="1" t="s">
        <v>22</v>
      </c>
      <c r="T6" s="247" t="s">
        <v>23</v>
      </c>
      <c r="U6" s="248"/>
    </row>
    <row r="7" spans="2:21" x14ac:dyDescent="0.3">
      <c r="B7" s="8" t="s">
        <v>18</v>
      </c>
      <c r="C7" s="240" t="s">
        <v>24</v>
      </c>
      <c r="D7" s="149" t="s">
        <v>25</v>
      </c>
      <c r="E7" s="241">
        <v>0.1</v>
      </c>
      <c r="F7" s="149" t="s">
        <v>26</v>
      </c>
      <c r="G7" s="242">
        <v>0</v>
      </c>
      <c r="H7" s="243"/>
      <c r="I7" s="244">
        <f t="shared" si="0"/>
        <v>0</v>
      </c>
      <c r="J7" s="245"/>
      <c r="K7" s="242">
        <v>20990</v>
      </c>
      <c r="L7" s="243">
        <f>+K7-M7</f>
        <v>2000</v>
      </c>
      <c r="M7" s="246">
        <v>18990</v>
      </c>
      <c r="N7" s="249" t="s">
        <v>27</v>
      </c>
      <c r="O7" s="242">
        <v>20990</v>
      </c>
      <c r="P7" s="243"/>
      <c r="Q7" s="246">
        <v>20990</v>
      </c>
      <c r="R7" s="245"/>
      <c r="S7" s="1" t="s">
        <v>28</v>
      </c>
      <c r="T7" s="250" t="s">
        <v>23</v>
      </c>
      <c r="U7" s="251"/>
    </row>
    <row r="8" spans="2:21" x14ac:dyDescent="0.3">
      <c r="B8" s="8" t="s">
        <v>18</v>
      </c>
      <c r="C8" s="240" t="s">
        <v>24</v>
      </c>
      <c r="D8" s="149" t="s">
        <v>29</v>
      </c>
      <c r="E8" s="241">
        <v>0.1</v>
      </c>
      <c r="F8" s="149" t="s">
        <v>30</v>
      </c>
      <c r="G8" s="242">
        <v>0</v>
      </c>
      <c r="H8" s="243"/>
      <c r="I8" s="244">
        <f t="shared" si="0"/>
        <v>0</v>
      </c>
      <c r="J8" s="245"/>
      <c r="K8" s="242">
        <v>22990</v>
      </c>
      <c r="L8" s="243">
        <f t="shared" ref="L8:L14" si="1">+K8-M8</f>
        <v>2000</v>
      </c>
      <c r="M8" s="246">
        <v>20990</v>
      </c>
      <c r="O8" s="242">
        <v>22990</v>
      </c>
      <c r="P8" s="243"/>
      <c r="Q8" s="246">
        <v>22990</v>
      </c>
      <c r="R8" s="245"/>
      <c r="S8" s="1" t="s">
        <v>22</v>
      </c>
      <c r="T8" s="250"/>
      <c r="U8" s="251"/>
    </row>
    <row r="9" spans="2:21" x14ac:dyDescent="0.3">
      <c r="B9" s="8" t="s">
        <v>18</v>
      </c>
      <c r="C9" s="240" t="s">
        <v>31</v>
      </c>
      <c r="D9" s="149" t="s">
        <v>32</v>
      </c>
      <c r="E9" s="241">
        <v>0.1</v>
      </c>
      <c r="F9" s="149" t="s">
        <v>33</v>
      </c>
      <c r="G9" s="242">
        <v>0</v>
      </c>
      <c r="H9" s="243"/>
      <c r="I9" s="244">
        <f t="shared" si="0"/>
        <v>0</v>
      </c>
      <c r="J9" s="245"/>
      <c r="K9" s="242">
        <v>27990</v>
      </c>
      <c r="L9" s="243">
        <f t="shared" si="1"/>
        <v>1000</v>
      </c>
      <c r="M9" s="246">
        <v>26990</v>
      </c>
      <c r="N9" s="249" t="s">
        <v>27</v>
      </c>
      <c r="O9" s="242"/>
      <c r="P9" s="243"/>
      <c r="Q9" s="246">
        <v>0</v>
      </c>
      <c r="R9" s="245"/>
      <c r="S9" s="1" t="s">
        <v>28</v>
      </c>
      <c r="T9" s="250" t="s">
        <v>23</v>
      </c>
      <c r="U9" s="251"/>
    </row>
    <row r="10" spans="2:21" s="5" customFormat="1" x14ac:dyDescent="0.3">
      <c r="B10" s="8" t="s">
        <v>18</v>
      </c>
      <c r="C10" s="240" t="s">
        <v>31</v>
      </c>
      <c r="D10" s="149" t="s">
        <v>34</v>
      </c>
      <c r="E10" s="241">
        <v>0.1</v>
      </c>
      <c r="F10" s="149" t="s">
        <v>35</v>
      </c>
      <c r="G10" s="242"/>
      <c r="H10" s="243"/>
      <c r="I10" s="244"/>
      <c r="J10" s="245"/>
      <c r="K10" s="242">
        <v>31990</v>
      </c>
      <c r="L10" s="243">
        <f>+K10-M10</f>
        <v>500</v>
      </c>
      <c r="M10" s="246">
        <v>31490</v>
      </c>
      <c r="N10" s="245"/>
      <c r="O10" s="242"/>
      <c r="P10" s="243"/>
      <c r="Q10" s="246">
        <v>0</v>
      </c>
      <c r="R10" s="245"/>
      <c r="S10" s="1" t="s">
        <v>28</v>
      </c>
      <c r="T10" s="252"/>
      <c r="U10" s="253"/>
    </row>
    <row r="11" spans="2:21" x14ac:dyDescent="0.3">
      <c r="B11" s="8" t="s">
        <v>18</v>
      </c>
      <c r="C11" s="240" t="s">
        <v>31</v>
      </c>
      <c r="D11" s="149" t="s">
        <v>36</v>
      </c>
      <c r="E11" s="241">
        <v>0.1</v>
      </c>
      <c r="F11" s="149" t="s">
        <v>37</v>
      </c>
      <c r="G11" s="242">
        <v>0</v>
      </c>
      <c r="H11" s="243"/>
      <c r="I11" s="244">
        <f t="shared" si="0"/>
        <v>0</v>
      </c>
      <c r="J11" s="245"/>
      <c r="K11" s="242"/>
      <c r="L11" s="243"/>
      <c r="M11" s="246"/>
      <c r="N11" s="245"/>
      <c r="O11" s="242">
        <v>35990</v>
      </c>
      <c r="P11" s="243"/>
      <c r="Q11" s="246">
        <v>35990</v>
      </c>
      <c r="R11" s="245"/>
      <c r="S11" s="1">
        <v>0</v>
      </c>
      <c r="T11" s="250"/>
      <c r="U11" s="251"/>
    </row>
    <row r="12" spans="2:21" x14ac:dyDescent="0.3">
      <c r="B12" s="8" t="s">
        <v>18</v>
      </c>
      <c r="C12" s="240" t="s">
        <v>38</v>
      </c>
      <c r="D12" s="149" t="s">
        <v>39</v>
      </c>
      <c r="E12" s="241">
        <v>0.1</v>
      </c>
      <c r="F12" s="149" t="s">
        <v>40</v>
      </c>
      <c r="G12" s="242">
        <v>14490</v>
      </c>
      <c r="H12" s="243">
        <v>-500</v>
      </c>
      <c r="I12" s="244">
        <f>+G12+H12</f>
        <v>13990</v>
      </c>
      <c r="J12" s="245"/>
      <c r="K12" s="242"/>
      <c r="L12" s="243"/>
      <c r="M12" s="246"/>
      <c r="N12" s="245"/>
      <c r="O12" s="242"/>
      <c r="P12" s="243"/>
      <c r="Q12" s="246">
        <v>0</v>
      </c>
      <c r="R12" s="245"/>
      <c r="S12" s="1" t="s">
        <v>28</v>
      </c>
      <c r="T12" s="250"/>
      <c r="U12" s="251"/>
    </row>
    <row r="13" spans="2:21" x14ac:dyDescent="0.3">
      <c r="B13" s="8" t="s">
        <v>18</v>
      </c>
      <c r="C13" s="240" t="s">
        <v>38</v>
      </c>
      <c r="D13" s="149" t="s">
        <v>41</v>
      </c>
      <c r="E13" s="241">
        <v>0.1</v>
      </c>
      <c r="F13" s="149" t="s">
        <v>42</v>
      </c>
      <c r="G13" s="242">
        <v>15990</v>
      </c>
      <c r="H13" s="243">
        <v>-1000</v>
      </c>
      <c r="I13" s="244">
        <f>+G13+H13</f>
        <v>14990</v>
      </c>
      <c r="J13" s="245"/>
      <c r="K13" s="242"/>
      <c r="L13" s="243"/>
      <c r="M13" s="246"/>
      <c r="N13" s="245"/>
      <c r="O13" s="242"/>
      <c r="P13" s="243"/>
      <c r="Q13" s="246">
        <v>0</v>
      </c>
      <c r="R13" s="245"/>
      <c r="S13" s="1" t="s">
        <v>28</v>
      </c>
      <c r="T13" s="250"/>
      <c r="U13" s="251"/>
    </row>
    <row r="14" spans="2:21" s="5" customFormat="1" x14ac:dyDescent="0.3">
      <c r="B14" s="8" t="s">
        <v>18</v>
      </c>
      <c r="C14" s="240" t="s">
        <v>43</v>
      </c>
      <c r="D14" s="149" t="s">
        <v>44</v>
      </c>
      <c r="E14" s="241">
        <v>0</v>
      </c>
      <c r="F14" s="149" t="s">
        <v>45</v>
      </c>
      <c r="G14" s="242">
        <v>0</v>
      </c>
      <c r="H14" s="243"/>
      <c r="I14" s="244">
        <v>0</v>
      </c>
      <c r="J14" s="245"/>
      <c r="K14" s="242">
        <v>16990</v>
      </c>
      <c r="L14" s="243">
        <f t="shared" si="1"/>
        <v>500</v>
      </c>
      <c r="M14" s="246">
        <v>16490</v>
      </c>
      <c r="N14" s="245"/>
      <c r="O14" s="242">
        <v>17990</v>
      </c>
      <c r="P14" s="243">
        <v>1000</v>
      </c>
      <c r="Q14" s="246">
        <v>16990</v>
      </c>
      <c r="R14" s="245"/>
      <c r="S14" s="1">
        <v>0</v>
      </c>
      <c r="T14" s="250" t="s">
        <v>23</v>
      </c>
      <c r="U14" s="253"/>
    </row>
    <row r="15" spans="2:21" s="5" customFormat="1" x14ac:dyDescent="0.3">
      <c r="B15" s="8" t="s">
        <v>18</v>
      </c>
      <c r="C15" s="240" t="s">
        <v>43</v>
      </c>
      <c r="D15" s="149" t="s">
        <v>46</v>
      </c>
      <c r="E15" s="241">
        <v>0</v>
      </c>
      <c r="F15" s="149" t="s">
        <v>47</v>
      </c>
      <c r="G15" s="242">
        <v>0</v>
      </c>
      <c r="H15" s="243"/>
      <c r="I15" s="244">
        <v>0</v>
      </c>
      <c r="J15" s="245"/>
      <c r="K15" s="242"/>
      <c r="L15" s="243"/>
      <c r="M15" s="246">
        <v>0</v>
      </c>
      <c r="N15" s="245"/>
      <c r="O15" s="242">
        <v>18490</v>
      </c>
      <c r="P15" s="243">
        <v>500</v>
      </c>
      <c r="Q15" s="246">
        <v>17990</v>
      </c>
      <c r="R15" s="245"/>
      <c r="S15" s="1">
        <v>0</v>
      </c>
      <c r="T15" s="250" t="s">
        <v>23</v>
      </c>
      <c r="U15" s="253"/>
    </row>
    <row r="16" spans="2:21" s="5" customFormat="1" ht="15" thickBot="1" x14ac:dyDescent="0.35">
      <c r="B16" s="163" t="s">
        <v>18</v>
      </c>
      <c r="C16" s="254" t="s">
        <v>48</v>
      </c>
      <c r="D16" s="165" t="s">
        <v>49</v>
      </c>
      <c r="E16" s="255">
        <v>0</v>
      </c>
      <c r="F16" s="165" t="s">
        <v>50</v>
      </c>
      <c r="G16" s="256">
        <v>0</v>
      </c>
      <c r="H16" s="257"/>
      <c r="I16" s="258">
        <v>0</v>
      </c>
      <c r="J16" s="259"/>
      <c r="K16" s="256">
        <v>30990</v>
      </c>
      <c r="L16" s="257">
        <f>+K16-M16</f>
        <v>500</v>
      </c>
      <c r="M16" s="260">
        <v>30490</v>
      </c>
      <c r="N16" s="259"/>
      <c r="O16" s="256">
        <v>31990</v>
      </c>
      <c r="P16" s="256">
        <v>1000</v>
      </c>
      <c r="Q16" s="260">
        <v>30990</v>
      </c>
      <c r="R16" s="259"/>
      <c r="S16" s="99">
        <v>0</v>
      </c>
      <c r="T16" s="261" t="s">
        <v>23</v>
      </c>
      <c r="U16" s="262"/>
    </row>
  </sheetData>
  <mergeCells count="6">
    <mergeCell ref="T4:U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1771-73E0-4CAE-ABAD-BF5CBB5C1EE5}">
  <dimension ref="B1:AF60"/>
  <sheetViews>
    <sheetView showGridLines="0" zoomScale="60" zoomScaleNormal="60" workbookViewId="0">
      <pane xSplit="6" ySplit="5" topLeftCell="Q6" activePane="bottomRight" state="frozen"/>
      <selection pane="topRight" activeCell="K1" sqref="K1"/>
      <selection pane="bottomLeft" activeCell="A6" sqref="A6"/>
      <selection pane="bottomRight" activeCell="V6" sqref="V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customWidth="1"/>
    <col min="5" max="5" width="10.109375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4.88671875" style="1" customWidth="1"/>
    <col min="17" max="17" width="15.5546875" style="1" customWidth="1"/>
    <col min="18" max="18" width="14.44140625" style="1" customWidth="1"/>
    <col min="19" max="19" width="51.6640625" style="1" customWidth="1"/>
    <col min="20" max="22" width="16.5546875" style="1" customWidth="1"/>
    <col min="23" max="23" width="49.109375" style="1" customWidth="1"/>
    <col min="24" max="24" width="50.5546875" style="1" hidden="1" customWidth="1"/>
    <col min="25" max="29" width="11.44140625" hidden="1" customWidth="1"/>
    <col min="30" max="30" width="11.44140625" style="1" customWidth="1"/>
    <col min="31" max="31" width="35.6640625" customWidth="1"/>
    <col min="32" max="32" width="26.109375" customWidth="1"/>
  </cols>
  <sheetData>
    <row r="1" spans="2:32" s="2" customFormat="1" ht="23.4" x14ac:dyDescent="0.45">
      <c r="B1" s="594" t="s">
        <v>51</v>
      </c>
      <c r="C1" s="594"/>
      <c r="D1" s="594"/>
      <c r="E1" s="594"/>
      <c r="F1" s="594"/>
      <c r="G1" s="594"/>
      <c r="H1" s="104"/>
      <c r="I1" s="104"/>
      <c r="J1" s="104"/>
      <c r="K1" s="104"/>
      <c r="L1" s="104"/>
      <c r="M1" s="104"/>
      <c r="N1" s="104"/>
      <c r="O1" s="104"/>
      <c r="Q1" s="104"/>
      <c r="R1" s="104"/>
      <c r="S1" s="104"/>
      <c r="T1" s="104"/>
      <c r="U1" s="104"/>
      <c r="V1" s="104"/>
      <c r="W1" s="104"/>
      <c r="X1" s="104"/>
      <c r="AD1" s="6"/>
    </row>
    <row r="2" spans="2:32" x14ac:dyDescent="0.3">
      <c r="B2" s="5" t="s">
        <v>52</v>
      </c>
      <c r="C2" s="5"/>
      <c r="D2" s="5"/>
      <c r="E2" s="5"/>
      <c r="F2" s="5"/>
      <c r="G2" s="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2:32" ht="5.4" customHeight="1" thickBot="1" x14ac:dyDescent="0.35"/>
    <row r="4" spans="2:32" ht="15" thickBot="1" x14ac:dyDescent="0.35">
      <c r="H4" s="595" t="s">
        <v>53</v>
      </c>
      <c r="I4" s="596"/>
      <c r="J4" s="596"/>
      <c r="K4" s="597"/>
      <c r="L4" s="353" t="s">
        <v>2</v>
      </c>
      <c r="M4" s="354"/>
      <c r="N4" s="354"/>
      <c r="O4" s="355"/>
      <c r="P4" s="353" t="s">
        <v>3</v>
      </c>
      <c r="Q4" s="354"/>
      <c r="R4" s="354"/>
      <c r="S4" s="355"/>
      <c r="T4" s="353" t="s">
        <v>4</v>
      </c>
      <c r="U4" s="354"/>
      <c r="V4" s="354"/>
      <c r="W4" s="355"/>
      <c r="X4" s="3"/>
      <c r="AE4" s="635" t="s">
        <v>5</v>
      </c>
      <c r="AF4" s="636"/>
    </row>
    <row r="5" spans="2:32" ht="77.25" customHeight="1" thickBot="1" x14ac:dyDescent="0.35">
      <c r="B5" s="320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321" t="s">
        <v>54</v>
      </c>
      <c r="H5" s="598" t="s">
        <v>55</v>
      </c>
      <c r="I5" s="28" t="s">
        <v>12</v>
      </c>
      <c r="J5" s="28" t="s">
        <v>56</v>
      </c>
      <c r="K5" s="599" t="s">
        <v>14</v>
      </c>
      <c r="L5" s="598" t="s">
        <v>55</v>
      </c>
      <c r="M5" s="28" t="s">
        <v>12</v>
      </c>
      <c r="N5" s="28" t="s">
        <v>56</v>
      </c>
      <c r="O5" s="599" t="s">
        <v>14</v>
      </c>
      <c r="P5" s="598" t="s">
        <v>55</v>
      </c>
      <c r="Q5" s="28" t="s">
        <v>12</v>
      </c>
      <c r="R5" s="546" t="s">
        <v>56</v>
      </c>
      <c r="S5" s="599" t="s">
        <v>14</v>
      </c>
      <c r="T5" s="598" t="s">
        <v>55</v>
      </c>
      <c r="U5" s="28" t="s">
        <v>12</v>
      </c>
      <c r="V5" s="546" t="s">
        <v>56</v>
      </c>
      <c r="W5" s="599" t="s">
        <v>14</v>
      </c>
      <c r="X5" s="548"/>
      <c r="Y5" s="125" t="s">
        <v>57</v>
      </c>
      <c r="Z5" s="12" t="s">
        <v>58</v>
      </c>
      <c r="AA5" s="12" t="s">
        <v>59</v>
      </c>
      <c r="AB5" s="13" t="s">
        <v>60</v>
      </c>
      <c r="AC5" s="13" t="s">
        <v>61</v>
      </c>
      <c r="AD5" s="126" t="s">
        <v>15</v>
      </c>
      <c r="AE5" s="238" t="s">
        <v>16</v>
      </c>
      <c r="AF5" s="239" t="s">
        <v>17</v>
      </c>
    </row>
    <row r="6" spans="2:32" ht="16.5" customHeight="1" x14ac:dyDescent="0.3">
      <c r="B6" s="600" t="s">
        <v>62</v>
      </c>
      <c r="C6" s="600" t="s">
        <v>63</v>
      </c>
      <c r="D6" s="600" t="s">
        <v>64</v>
      </c>
      <c r="E6" s="601">
        <v>7.4999999999999997E-2</v>
      </c>
      <c r="F6" s="600" t="s">
        <v>65</v>
      </c>
      <c r="G6" s="9" t="s">
        <v>66</v>
      </c>
      <c r="H6" s="602"/>
      <c r="I6" s="602"/>
      <c r="J6" s="602">
        <f t="shared" ref="J6:J53" si="0">+H6-I6</f>
        <v>0</v>
      </c>
      <c r="K6" s="603"/>
      <c r="L6" s="602"/>
      <c r="M6" s="602"/>
      <c r="N6" s="602"/>
      <c r="O6" s="603"/>
      <c r="P6" s="602"/>
      <c r="Q6" s="602"/>
      <c r="R6" s="602"/>
      <c r="S6" s="603"/>
      <c r="T6" s="602">
        <v>16490</v>
      </c>
      <c r="U6" s="602"/>
      <c r="V6" s="602">
        <f>+T6-U6</f>
        <v>16490</v>
      </c>
      <c r="W6" s="603"/>
      <c r="X6" s="604"/>
      <c r="Y6" s="289"/>
      <c r="Z6" s="289"/>
      <c r="AA6" s="289"/>
      <c r="AB6" s="22"/>
      <c r="AC6" s="22"/>
      <c r="AD6" s="1" t="s">
        <v>28</v>
      </c>
      <c r="AE6" s="605"/>
      <c r="AF6" s="606"/>
    </row>
    <row r="7" spans="2:32" ht="16.5" customHeight="1" x14ac:dyDescent="0.3">
      <c r="B7" s="607" t="s">
        <v>62</v>
      </c>
      <c r="C7" s="607" t="s">
        <v>63</v>
      </c>
      <c r="D7" s="607" t="s">
        <v>67</v>
      </c>
      <c r="E7" s="608">
        <v>7.4999999999999997E-2</v>
      </c>
      <c r="F7" s="607" t="s">
        <v>68</v>
      </c>
      <c r="G7" s="8" t="s">
        <v>66</v>
      </c>
      <c r="H7" s="609"/>
      <c r="I7" s="609"/>
      <c r="J7" s="609">
        <f t="shared" si="0"/>
        <v>0</v>
      </c>
      <c r="K7" s="610"/>
      <c r="L7" s="609"/>
      <c r="M7" s="609"/>
      <c r="N7" s="609"/>
      <c r="O7" s="610"/>
      <c r="P7" s="609"/>
      <c r="Q7" s="609"/>
      <c r="R7" s="609"/>
      <c r="S7" s="610"/>
      <c r="T7" s="609">
        <v>17990</v>
      </c>
      <c r="U7" s="609"/>
      <c r="V7" s="609">
        <f>+T7-U7</f>
        <v>17990</v>
      </c>
      <c r="W7" s="610"/>
      <c r="X7" s="611"/>
      <c r="Y7" s="161"/>
      <c r="Z7" s="161"/>
      <c r="AA7" s="161"/>
      <c r="AD7" s="1" t="s">
        <v>28</v>
      </c>
      <c r="AE7" s="612"/>
      <c r="AF7" s="613"/>
    </row>
    <row r="8" spans="2:32" ht="16.5" customHeight="1" x14ac:dyDescent="0.3">
      <c r="B8" s="607" t="s">
        <v>62</v>
      </c>
      <c r="C8" s="607" t="s">
        <v>63</v>
      </c>
      <c r="D8" s="607" t="s">
        <v>69</v>
      </c>
      <c r="E8" s="608">
        <v>7.4999999999999997E-2</v>
      </c>
      <c r="F8" s="607" t="s">
        <v>70</v>
      </c>
      <c r="G8" s="8" t="s">
        <v>66</v>
      </c>
      <c r="H8" s="609"/>
      <c r="I8" s="609"/>
      <c r="J8" s="609">
        <f t="shared" si="0"/>
        <v>0</v>
      </c>
      <c r="K8" s="610"/>
      <c r="L8" s="609"/>
      <c r="M8" s="609"/>
      <c r="N8" s="609"/>
      <c r="O8" s="610"/>
      <c r="P8" s="609"/>
      <c r="Q8" s="609"/>
      <c r="R8" s="609"/>
      <c r="S8" s="610"/>
      <c r="T8" s="609">
        <v>18990</v>
      </c>
      <c r="U8" s="609"/>
      <c r="V8" s="609">
        <f>+T8-U8</f>
        <v>18990</v>
      </c>
      <c r="W8" s="610"/>
      <c r="X8" s="611"/>
      <c r="Y8" s="161"/>
      <c r="Z8" s="161"/>
      <c r="AA8" s="161"/>
      <c r="AD8" s="1" t="s">
        <v>28</v>
      </c>
      <c r="AE8" s="612"/>
      <c r="AF8" s="613"/>
    </row>
    <row r="9" spans="2:32" ht="16.5" customHeight="1" x14ac:dyDescent="0.3">
      <c r="B9" s="614" t="s">
        <v>62</v>
      </c>
      <c r="C9" s="614" t="s">
        <v>63</v>
      </c>
      <c r="D9" s="614" t="s">
        <v>71</v>
      </c>
      <c r="E9" s="615">
        <v>7.4999999999999997E-2</v>
      </c>
      <c r="F9" s="614" t="s">
        <v>72</v>
      </c>
      <c r="G9" s="10" t="s">
        <v>66</v>
      </c>
      <c r="H9" s="616"/>
      <c r="I9" s="616"/>
      <c r="J9" s="616">
        <f t="shared" si="0"/>
        <v>0</v>
      </c>
      <c r="K9" s="617"/>
      <c r="L9" s="616"/>
      <c r="M9" s="616"/>
      <c r="N9" s="616"/>
      <c r="O9" s="617"/>
      <c r="P9" s="616"/>
      <c r="Q9" s="616"/>
      <c r="R9" s="616"/>
      <c r="S9" s="617"/>
      <c r="T9" s="616">
        <v>19990</v>
      </c>
      <c r="U9" s="616"/>
      <c r="V9" s="616">
        <f>+T9-U9</f>
        <v>19990</v>
      </c>
      <c r="W9" s="617"/>
      <c r="X9" s="618"/>
      <c r="Y9" s="619"/>
      <c r="Z9" s="619"/>
      <c r="AA9" s="619"/>
      <c r="AB9" s="19"/>
      <c r="AC9" s="19"/>
      <c r="AD9" s="1" t="s">
        <v>28</v>
      </c>
      <c r="AE9" s="620"/>
      <c r="AF9" s="621"/>
    </row>
    <row r="10" spans="2:32" ht="16.5" customHeight="1" x14ac:dyDescent="0.3">
      <c r="B10" s="607" t="s">
        <v>62</v>
      </c>
      <c r="C10" s="607" t="s">
        <v>73</v>
      </c>
      <c r="D10" s="607" t="s">
        <v>74</v>
      </c>
      <c r="E10" s="608">
        <v>7.4999999999999997E-2</v>
      </c>
      <c r="F10" s="607" t="s">
        <v>75</v>
      </c>
      <c r="G10" s="8" t="s">
        <v>66</v>
      </c>
      <c r="H10" s="609"/>
      <c r="I10" s="609"/>
      <c r="J10" s="609">
        <f t="shared" si="0"/>
        <v>0</v>
      </c>
      <c r="K10" s="610"/>
      <c r="L10" s="609"/>
      <c r="M10" s="609"/>
      <c r="N10" s="609"/>
      <c r="O10" s="610"/>
      <c r="P10" s="609"/>
      <c r="Q10" s="609"/>
      <c r="R10" s="609"/>
      <c r="S10" s="610"/>
      <c r="T10" s="602">
        <v>16490</v>
      </c>
      <c r="U10" s="609"/>
      <c r="V10" s="609">
        <f>+T10-U10</f>
        <v>16490</v>
      </c>
      <c r="W10" s="610"/>
      <c r="X10" s="611"/>
      <c r="Y10" s="161"/>
      <c r="Z10" s="161"/>
      <c r="AA10" s="161"/>
      <c r="AD10" s="1" t="s">
        <v>28</v>
      </c>
      <c r="AE10" s="612"/>
      <c r="AF10" s="613"/>
    </row>
    <row r="11" spans="2:32" ht="16.5" customHeight="1" x14ac:dyDescent="0.3">
      <c r="B11" s="607" t="s">
        <v>62</v>
      </c>
      <c r="C11" s="607" t="s">
        <v>73</v>
      </c>
      <c r="D11" s="607" t="s">
        <v>76</v>
      </c>
      <c r="E11" s="608">
        <v>7.4999999999999997E-2</v>
      </c>
      <c r="F11" s="607" t="s">
        <v>77</v>
      </c>
      <c r="G11" s="8" t="s">
        <v>66</v>
      </c>
      <c r="H11" s="609"/>
      <c r="I11" s="609"/>
      <c r="J11" s="609">
        <f t="shared" si="0"/>
        <v>0</v>
      </c>
      <c r="K11" s="610"/>
      <c r="L11" s="609"/>
      <c r="M11" s="609"/>
      <c r="N11" s="609"/>
      <c r="O11" s="622"/>
      <c r="P11" s="609"/>
      <c r="Q11" s="609"/>
      <c r="R11" s="609"/>
      <c r="S11" s="610"/>
      <c r="T11" s="609">
        <v>17990</v>
      </c>
      <c r="U11" s="609"/>
      <c r="V11" s="609">
        <f t="shared" ref="V11:V16" si="1">+T11-U11</f>
        <v>17990</v>
      </c>
      <c r="W11" s="610"/>
      <c r="X11" s="611"/>
      <c r="Y11" s="161"/>
      <c r="Z11" s="161"/>
      <c r="AA11" s="161"/>
      <c r="AD11" s="1" t="s">
        <v>28</v>
      </c>
      <c r="AE11" s="612"/>
      <c r="AF11" s="613"/>
    </row>
    <row r="12" spans="2:32" ht="16.5" customHeight="1" x14ac:dyDescent="0.3">
      <c r="B12" s="607" t="s">
        <v>62</v>
      </c>
      <c r="C12" s="607" t="s">
        <v>73</v>
      </c>
      <c r="D12" s="607" t="s">
        <v>78</v>
      </c>
      <c r="E12" s="608">
        <v>7.4999999999999997E-2</v>
      </c>
      <c r="F12" s="607" t="s">
        <v>79</v>
      </c>
      <c r="G12" s="8" t="s">
        <v>66</v>
      </c>
      <c r="H12" s="609"/>
      <c r="I12" s="609"/>
      <c r="J12" s="609">
        <f t="shared" si="0"/>
        <v>0</v>
      </c>
      <c r="K12" s="610"/>
      <c r="L12" s="609"/>
      <c r="M12" s="609"/>
      <c r="N12" s="609"/>
      <c r="O12" s="610"/>
      <c r="P12" s="609"/>
      <c r="Q12" s="609"/>
      <c r="R12" s="609"/>
      <c r="S12" s="610"/>
      <c r="T12" s="609">
        <v>18990</v>
      </c>
      <c r="U12" s="609"/>
      <c r="V12" s="609">
        <f t="shared" si="1"/>
        <v>18990</v>
      </c>
      <c r="W12" s="610"/>
      <c r="X12" s="611"/>
      <c r="Y12" s="161"/>
      <c r="Z12" s="161"/>
      <c r="AA12" s="161"/>
      <c r="AD12" s="1" t="s">
        <v>28</v>
      </c>
      <c r="AE12" s="612"/>
      <c r="AF12" s="613"/>
    </row>
    <row r="13" spans="2:32" ht="16.5" customHeight="1" x14ac:dyDescent="0.3">
      <c r="B13" s="614" t="s">
        <v>62</v>
      </c>
      <c r="C13" s="614" t="s">
        <v>73</v>
      </c>
      <c r="D13" s="614" t="s">
        <v>80</v>
      </c>
      <c r="E13" s="615">
        <v>7.4999999999999997E-2</v>
      </c>
      <c r="F13" s="614" t="s">
        <v>81</v>
      </c>
      <c r="G13" s="10" t="s">
        <v>66</v>
      </c>
      <c r="H13" s="616"/>
      <c r="I13" s="616"/>
      <c r="J13" s="616">
        <f t="shared" si="0"/>
        <v>0</v>
      </c>
      <c r="K13" s="617"/>
      <c r="L13" s="616"/>
      <c r="M13" s="616"/>
      <c r="N13" s="616"/>
      <c r="O13" s="617"/>
      <c r="P13" s="616"/>
      <c r="Q13" s="616"/>
      <c r="R13" s="616"/>
      <c r="S13" s="617"/>
      <c r="T13" s="616">
        <v>19990</v>
      </c>
      <c r="U13" s="616"/>
      <c r="V13" s="616">
        <f t="shared" si="1"/>
        <v>19990</v>
      </c>
      <c r="W13" s="617"/>
      <c r="X13" s="618"/>
      <c r="Y13" s="619"/>
      <c r="Z13" s="619"/>
      <c r="AA13" s="619"/>
      <c r="AB13" s="19"/>
      <c r="AC13" s="19"/>
      <c r="AD13" s="1" t="s">
        <v>28</v>
      </c>
      <c r="AE13" s="620"/>
      <c r="AF13" s="621"/>
    </row>
    <row r="14" spans="2:32" ht="16.5" customHeight="1" x14ac:dyDescent="0.3">
      <c r="B14" s="607" t="s">
        <v>62</v>
      </c>
      <c r="C14" s="607" t="s">
        <v>82</v>
      </c>
      <c r="D14" s="607" t="s">
        <v>83</v>
      </c>
      <c r="E14" s="608">
        <v>0.1</v>
      </c>
      <c r="F14" s="607" t="s">
        <v>84</v>
      </c>
      <c r="G14" s="8" t="s">
        <v>66</v>
      </c>
      <c r="H14" s="609"/>
      <c r="I14" s="609"/>
      <c r="J14" s="609">
        <f t="shared" si="0"/>
        <v>0</v>
      </c>
      <c r="K14" s="610"/>
      <c r="L14" s="609"/>
      <c r="M14" s="609"/>
      <c r="N14" s="609"/>
      <c r="O14" s="610"/>
      <c r="P14" s="609"/>
      <c r="Q14" s="609"/>
      <c r="R14" s="609"/>
      <c r="S14" s="610"/>
      <c r="T14" s="609">
        <v>19990</v>
      </c>
      <c r="U14" s="609"/>
      <c r="V14" s="609">
        <f t="shared" si="1"/>
        <v>19990</v>
      </c>
      <c r="W14" s="610"/>
      <c r="X14" s="611"/>
      <c r="Y14" s="161"/>
      <c r="Z14" s="161"/>
      <c r="AA14" s="161"/>
      <c r="AD14" s="1" t="s">
        <v>22</v>
      </c>
      <c r="AE14" s="612"/>
      <c r="AF14" s="613"/>
    </row>
    <row r="15" spans="2:32" ht="16.5" customHeight="1" x14ac:dyDescent="0.3">
      <c r="B15" s="607" t="s">
        <v>62</v>
      </c>
      <c r="C15" s="607" t="s">
        <v>82</v>
      </c>
      <c r="D15" s="607" t="s">
        <v>85</v>
      </c>
      <c r="E15" s="608">
        <v>0.1</v>
      </c>
      <c r="F15" s="607" t="s">
        <v>86</v>
      </c>
      <c r="G15" s="8" t="s">
        <v>66</v>
      </c>
      <c r="H15" s="609"/>
      <c r="I15" s="609"/>
      <c r="J15" s="609">
        <f t="shared" si="0"/>
        <v>0</v>
      </c>
      <c r="K15" s="610"/>
      <c r="L15" s="609"/>
      <c r="M15" s="609"/>
      <c r="N15" s="609"/>
      <c r="O15" s="622"/>
      <c r="P15" s="609"/>
      <c r="Q15" s="609"/>
      <c r="R15" s="609"/>
      <c r="S15" s="610"/>
      <c r="T15" s="609">
        <v>22990</v>
      </c>
      <c r="U15" s="609"/>
      <c r="V15" s="609">
        <f t="shared" si="1"/>
        <v>22990</v>
      </c>
      <c r="W15" s="610"/>
      <c r="X15" s="611"/>
      <c r="Y15" s="161"/>
      <c r="Z15" s="161"/>
      <c r="AA15" s="161"/>
      <c r="AD15" s="1" t="s">
        <v>22</v>
      </c>
      <c r="AE15" s="612"/>
      <c r="AF15" s="613"/>
    </row>
    <row r="16" spans="2:32" ht="16.5" customHeight="1" x14ac:dyDescent="0.3">
      <c r="B16" s="614" t="s">
        <v>62</v>
      </c>
      <c r="C16" s="614" t="s">
        <v>82</v>
      </c>
      <c r="D16" s="614" t="s">
        <v>87</v>
      </c>
      <c r="E16" s="615">
        <v>0.1</v>
      </c>
      <c r="F16" s="614" t="s">
        <v>88</v>
      </c>
      <c r="G16" s="10" t="s">
        <v>66</v>
      </c>
      <c r="H16" s="616"/>
      <c r="I16" s="616"/>
      <c r="J16" s="616">
        <f t="shared" si="0"/>
        <v>0</v>
      </c>
      <c r="K16" s="617"/>
      <c r="L16" s="616"/>
      <c r="M16" s="616"/>
      <c r="N16" s="616"/>
      <c r="O16" s="623"/>
      <c r="P16" s="616"/>
      <c r="Q16" s="616"/>
      <c r="R16" s="616"/>
      <c r="S16" s="623"/>
      <c r="T16" s="616">
        <v>23990</v>
      </c>
      <c r="U16" s="616"/>
      <c r="V16" s="616">
        <f t="shared" si="1"/>
        <v>23990</v>
      </c>
      <c r="W16" s="623"/>
      <c r="X16" s="624"/>
      <c r="Y16" s="161"/>
      <c r="Z16" s="161"/>
      <c r="AA16" s="161"/>
      <c r="AD16" s="1" t="s">
        <v>28</v>
      </c>
      <c r="AE16" s="620"/>
      <c r="AF16" s="625"/>
    </row>
    <row r="17" spans="2:32" ht="16.5" customHeight="1" x14ac:dyDescent="0.3">
      <c r="B17" s="607" t="s">
        <v>62</v>
      </c>
      <c r="C17" s="607" t="s">
        <v>89</v>
      </c>
      <c r="D17" s="607" t="s">
        <v>90</v>
      </c>
      <c r="E17" s="608">
        <v>0.1</v>
      </c>
      <c r="F17" s="607" t="s">
        <v>91</v>
      </c>
      <c r="G17" s="8" t="s">
        <v>66</v>
      </c>
      <c r="H17" s="609"/>
      <c r="I17" s="609"/>
      <c r="J17" s="609">
        <f t="shared" si="0"/>
        <v>0</v>
      </c>
      <c r="K17" s="610"/>
      <c r="L17" s="609"/>
      <c r="M17" s="609"/>
      <c r="N17" s="609"/>
      <c r="O17" s="610"/>
      <c r="P17" s="609"/>
      <c r="Q17" s="609"/>
      <c r="R17" s="609"/>
      <c r="S17" s="610"/>
      <c r="T17" s="609">
        <v>20990</v>
      </c>
      <c r="U17" s="609"/>
      <c r="V17" s="609">
        <f>+T17-U17</f>
        <v>20990</v>
      </c>
      <c r="W17" s="610"/>
      <c r="X17" s="611"/>
      <c r="Y17" s="161"/>
      <c r="Z17" s="161"/>
      <c r="AA17" s="161"/>
      <c r="AD17" s="1" t="s">
        <v>22</v>
      </c>
      <c r="AE17" s="612" t="s">
        <v>92</v>
      </c>
      <c r="AF17" s="613"/>
    </row>
    <row r="18" spans="2:32" ht="16.5" customHeight="1" x14ac:dyDescent="0.3">
      <c r="B18" s="607" t="s">
        <v>62</v>
      </c>
      <c r="C18" s="607" t="s">
        <v>89</v>
      </c>
      <c r="D18" s="607" t="s">
        <v>93</v>
      </c>
      <c r="E18" s="608">
        <v>0.1</v>
      </c>
      <c r="F18" s="607" t="s">
        <v>94</v>
      </c>
      <c r="G18" s="8" t="s">
        <v>66</v>
      </c>
      <c r="H18" s="609"/>
      <c r="I18" s="609"/>
      <c r="J18" s="609">
        <f t="shared" si="0"/>
        <v>0</v>
      </c>
      <c r="K18" s="610"/>
      <c r="L18" s="609"/>
      <c r="M18" s="609"/>
      <c r="N18" s="609"/>
      <c r="O18" s="610"/>
      <c r="P18" s="609"/>
      <c r="Q18" s="609"/>
      <c r="R18" s="609"/>
      <c r="S18" s="626"/>
      <c r="T18" s="609">
        <v>23990</v>
      </c>
      <c r="U18" s="609"/>
      <c r="V18" s="609">
        <f>+T18-U18</f>
        <v>23990</v>
      </c>
      <c r="W18" s="626"/>
      <c r="X18" s="611"/>
      <c r="Y18" s="161"/>
      <c r="Z18" s="161"/>
      <c r="AA18" s="161"/>
      <c r="AD18" s="1" t="s">
        <v>22</v>
      </c>
      <c r="AE18" s="612" t="s">
        <v>92</v>
      </c>
      <c r="AF18" s="627"/>
    </row>
    <row r="19" spans="2:32" ht="16.5" customHeight="1" x14ac:dyDescent="0.3">
      <c r="B19" s="607" t="s">
        <v>62</v>
      </c>
      <c r="C19" s="607" t="s">
        <v>89</v>
      </c>
      <c r="D19" s="607" t="s">
        <v>95</v>
      </c>
      <c r="E19" s="608">
        <v>0.1</v>
      </c>
      <c r="F19" s="607" t="s">
        <v>96</v>
      </c>
      <c r="G19" s="8" t="s">
        <v>66</v>
      </c>
      <c r="H19" s="609"/>
      <c r="I19" s="609"/>
      <c r="J19" s="609">
        <f t="shared" si="0"/>
        <v>0</v>
      </c>
      <c r="K19" s="610"/>
      <c r="L19" s="609"/>
      <c r="M19" s="609"/>
      <c r="N19" s="609"/>
      <c r="O19" s="610"/>
      <c r="P19" s="609"/>
      <c r="Q19" s="609"/>
      <c r="R19" s="609"/>
      <c r="S19" s="610"/>
      <c r="T19" s="609">
        <v>24990</v>
      </c>
      <c r="U19" s="609"/>
      <c r="V19" s="609">
        <f>+T19-U19</f>
        <v>24990</v>
      </c>
      <c r="W19" s="610"/>
      <c r="X19" s="611"/>
      <c r="Y19" s="161"/>
      <c r="Z19" s="161"/>
      <c r="AA19" s="161"/>
      <c r="AD19" s="1" t="s">
        <v>22</v>
      </c>
      <c r="AE19" s="612" t="s">
        <v>92</v>
      </c>
      <c r="AF19" s="613"/>
    </row>
    <row r="20" spans="2:32" ht="16.5" customHeight="1" x14ac:dyDescent="0.3">
      <c r="B20" s="614" t="s">
        <v>62</v>
      </c>
      <c r="C20" s="614" t="s">
        <v>89</v>
      </c>
      <c r="D20" s="614" t="s">
        <v>97</v>
      </c>
      <c r="E20" s="615">
        <v>0.1</v>
      </c>
      <c r="F20" s="614" t="s">
        <v>98</v>
      </c>
      <c r="G20" s="10" t="s">
        <v>66</v>
      </c>
      <c r="H20" s="616"/>
      <c r="I20" s="616"/>
      <c r="J20" s="616">
        <f t="shared" si="0"/>
        <v>0</v>
      </c>
      <c r="K20" s="617"/>
      <c r="L20" s="616"/>
      <c r="M20" s="616"/>
      <c r="N20" s="616"/>
      <c r="O20" s="623"/>
      <c r="P20" s="616"/>
      <c r="Q20" s="616"/>
      <c r="R20" s="616"/>
      <c r="S20" s="617"/>
      <c r="T20" s="616">
        <v>27990</v>
      </c>
      <c r="U20" s="616"/>
      <c r="V20" s="616">
        <f>+T20-U20</f>
        <v>27990</v>
      </c>
      <c r="W20" s="617"/>
      <c r="X20" s="618"/>
      <c r="Y20" s="619"/>
      <c r="Z20" s="619"/>
      <c r="AA20" s="619"/>
      <c r="AB20" s="19"/>
      <c r="AC20" s="19"/>
      <c r="AD20" s="1" t="s">
        <v>22</v>
      </c>
      <c r="AE20" s="620" t="s">
        <v>92</v>
      </c>
      <c r="AF20" s="621"/>
    </row>
    <row r="21" spans="2:32" x14ac:dyDescent="0.3">
      <c r="B21" s="607" t="s">
        <v>62</v>
      </c>
      <c r="C21" s="607" t="s">
        <v>99</v>
      </c>
      <c r="D21" s="607" t="s">
        <v>100</v>
      </c>
      <c r="E21" s="608">
        <v>0.1</v>
      </c>
      <c r="F21" s="607" t="s">
        <v>101</v>
      </c>
      <c r="G21" s="8" t="s">
        <v>66</v>
      </c>
      <c r="H21" s="609"/>
      <c r="I21" s="609"/>
      <c r="J21" s="609"/>
      <c r="K21" s="610"/>
      <c r="L21" s="609"/>
      <c r="M21" s="609"/>
      <c r="N21" s="609"/>
      <c r="O21" s="622"/>
      <c r="P21" s="609"/>
      <c r="Q21" s="609"/>
      <c r="R21" s="609"/>
      <c r="S21" s="610"/>
      <c r="T21" s="609">
        <v>26990</v>
      </c>
      <c r="U21" s="609"/>
      <c r="V21" s="609">
        <f>+T21-U21</f>
        <v>26990</v>
      </c>
      <c r="W21" s="610"/>
      <c r="X21" s="611"/>
      <c r="Y21" s="161"/>
      <c r="Z21" s="161"/>
      <c r="AA21" s="161"/>
      <c r="AD21" s="1" t="s">
        <v>102</v>
      </c>
      <c r="AE21" s="612"/>
      <c r="AF21" s="613"/>
    </row>
    <row r="22" spans="2:32" x14ac:dyDescent="0.3">
      <c r="B22" s="607" t="s">
        <v>62</v>
      </c>
      <c r="C22" s="607" t="s">
        <v>99</v>
      </c>
      <c r="D22" s="607" t="s">
        <v>103</v>
      </c>
      <c r="E22" s="608">
        <v>0.1</v>
      </c>
      <c r="F22" s="607" t="s">
        <v>104</v>
      </c>
      <c r="G22" s="8" t="s">
        <v>66</v>
      </c>
      <c r="H22" s="609"/>
      <c r="I22" s="609"/>
      <c r="J22" s="609">
        <f t="shared" si="0"/>
        <v>0</v>
      </c>
      <c r="K22" s="610"/>
      <c r="L22" s="609">
        <v>30490</v>
      </c>
      <c r="M22" s="609"/>
      <c r="N22" s="609">
        <f t="shared" ref="N22:N26" si="2">+L22-M22</f>
        <v>30490</v>
      </c>
      <c r="O22" s="610"/>
      <c r="P22" s="609"/>
      <c r="Q22" s="609"/>
      <c r="R22" s="609"/>
      <c r="S22" s="610"/>
      <c r="T22" s="609"/>
      <c r="U22" s="609"/>
      <c r="V22" s="609"/>
      <c r="W22" s="610"/>
      <c r="X22" s="611"/>
      <c r="Y22" s="161"/>
      <c r="Z22" s="161"/>
      <c r="AA22" s="161"/>
      <c r="AD22" s="1" t="s">
        <v>102</v>
      </c>
      <c r="AE22" s="612"/>
      <c r="AF22" s="613"/>
    </row>
    <row r="23" spans="2:32" ht="15.9" customHeight="1" x14ac:dyDescent="0.3">
      <c r="B23" s="607" t="s">
        <v>62</v>
      </c>
      <c r="C23" s="607" t="s">
        <v>99</v>
      </c>
      <c r="D23" s="607" t="s">
        <v>105</v>
      </c>
      <c r="E23" s="608">
        <v>0.1</v>
      </c>
      <c r="F23" s="607" t="s">
        <v>106</v>
      </c>
      <c r="G23" s="8" t="s">
        <v>66</v>
      </c>
      <c r="H23" s="609">
        <v>32990</v>
      </c>
      <c r="I23" s="609"/>
      <c r="J23" s="609">
        <f t="shared" si="0"/>
        <v>32990</v>
      </c>
      <c r="K23" s="610" t="s">
        <v>107</v>
      </c>
      <c r="L23" s="609"/>
      <c r="M23" s="609"/>
      <c r="N23" s="609"/>
      <c r="O23" s="610"/>
      <c r="P23" s="609"/>
      <c r="Q23" s="609"/>
      <c r="R23" s="609"/>
      <c r="S23" s="610"/>
      <c r="T23" s="609"/>
      <c r="U23" s="609"/>
      <c r="V23" s="609"/>
      <c r="W23" s="610"/>
      <c r="X23" s="611"/>
      <c r="Y23" s="161"/>
      <c r="Z23" s="161"/>
      <c r="AA23" s="161"/>
      <c r="AD23" s="1" t="s">
        <v>102</v>
      </c>
      <c r="AE23" s="612"/>
      <c r="AF23" s="613"/>
    </row>
    <row r="24" spans="2:32" x14ac:dyDescent="0.3">
      <c r="B24" s="607" t="s">
        <v>62</v>
      </c>
      <c r="C24" s="607" t="s">
        <v>99</v>
      </c>
      <c r="D24" s="607" t="s">
        <v>108</v>
      </c>
      <c r="E24" s="608">
        <v>0.1</v>
      </c>
      <c r="F24" s="607" t="s">
        <v>109</v>
      </c>
      <c r="G24" s="8" t="s">
        <v>66</v>
      </c>
      <c r="H24" s="609"/>
      <c r="I24" s="609"/>
      <c r="J24" s="609">
        <f t="shared" si="0"/>
        <v>0</v>
      </c>
      <c r="K24" s="610"/>
      <c r="L24" s="609">
        <v>30490</v>
      </c>
      <c r="M24" s="609"/>
      <c r="N24" s="609">
        <f t="shared" si="2"/>
        <v>30490</v>
      </c>
      <c r="O24" s="610"/>
      <c r="P24" s="609"/>
      <c r="Q24" s="609"/>
      <c r="R24" s="609"/>
      <c r="S24" s="610"/>
      <c r="T24" s="609"/>
      <c r="U24" s="609"/>
      <c r="V24" s="609"/>
      <c r="W24" s="610"/>
      <c r="X24" s="611"/>
      <c r="Y24" s="161"/>
      <c r="Z24" s="161"/>
      <c r="AA24" s="161"/>
      <c r="AD24" s="1" t="s">
        <v>102</v>
      </c>
      <c r="AE24" s="612"/>
      <c r="AF24" s="613"/>
    </row>
    <row r="25" spans="2:32" ht="16.5" customHeight="1" x14ac:dyDescent="0.3">
      <c r="B25" s="614" t="s">
        <v>62</v>
      </c>
      <c r="C25" s="614" t="s">
        <v>99</v>
      </c>
      <c r="D25" s="614" t="s">
        <v>110</v>
      </c>
      <c r="E25" s="615">
        <v>0.1</v>
      </c>
      <c r="F25" s="614" t="s">
        <v>111</v>
      </c>
      <c r="G25" s="10" t="s">
        <v>66</v>
      </c>
      <c r="H25" s="616"/>
      <c r="I25" s="616"/>
      <c r="J25" s="616"/>
      <c r="K25" s="617"/>
      <c r="L25" s="616"/>
      <c r="M25" s="616"/>
      <c r="N25" s="616"/>
      <c r="O25" s="617"/>
      <c r="P25" s="616"/>
      <c r="Q25" s="616"/>
      <c r="R25" s="616"/>
      <c r="S25" s="617"/>
      <c r="T25" s="616">
        <v>36990</v>
      </c>
      <c r="U25" s="616"/>
      <c r="V25" s="616">
        <f>+T25-U25</f>
        <v>36990</v>
      </c>
      <c r="W25" s="617"/>
      <c r="X25" s="618"/>
      <c r="Y25" s="619"/>
      <c r="Z25" s="619"/>
      <c r="AA25" s="619"/>
      <c r="AB25" s="19"/>
      <c r="AC25" s="19"/>
      <c r="AD25" s="1" t="s">
        <v>102</v>
      </c>
      <c r="AE25" s="620"/>
      <c r="AF25" s="621"/>
    </row>
    <row r="26" spans="2:32" ht="13.5" customHeight="1" x14ac:dyDescent="0.3">
      <c r="B26" s="607" t="s">
        <v>62</v>
      </c>
      <c r="C26" s="607" t="s">
        <v>112</v>
      </c>
      <c r="D26" s="607" t="s">
        <v>113</v>
      </c>
      <c r="E26" s="608">
        <v>0.1</v>
      </c>
      <c r="F26" s="607" t="s">
        <v>114</v>
      </c>
      <c r="G26" s="8" t="s">
        <v>66</v>
      </c>
      <c r="H26" s="609"/>
      <c r="I26" s="609"/>
      <c r="J26" s="609"/>
      <c r="K26" s="610"/>
      <c r="L26" s="609">
        <v>34990</v>
      </c>
      <c r="M26" s="609">
        <v>0</v>
      </c>
      <c r="N26" s="609">
        <f t="shared" si="2"/>
        <v>34990</v>
      </c>
      <c r="O26" s="610" t="s">
        <v>115</v>
      </c>
      <c r="P26" s="609"/>
      <c r="Q26" s="609"/>
      <c r="R26" s="609"/>
      <c r="S26" s="610"/>
      <c r="T26" s="609"/>
      <c r="U26" s="609"/>
      <c r="V26" s="609"/>
      <c r="W26" s="610"/>
      <c r="X26" s="611"/>
      <c r="Y26" s="161"/>
      <c r="Z26" s="161"/>
      <c r="AA26" s="161"/>
      <c r="AD26" s="1" t="s">
        <v>116</v>
      </c>
      <c r="AE26" s="612"/>
      <c r="AF26" s="613"/>
    </row>
    <row r="27" spans="2:32" ht="12" customHeight="1" x14ac:dyDescent="0.3">
      <c r="B27" s="607" t="s">
        <v>62</v>
      </c>
      <c r="C27" s="607" t="s">
        <v>112</v>
      </c>
      <c r="D27" s="607" t="s">
        <v>117</v>
      </c>
      <c r="E27" s="608">
        <v>0.1</v>
      </c>
      <c r="F27" s="607" t="s">
        <v>118</v>
      </c>
      <c r="G27" s="8" t="s">
        <v>66</v>
      </c>
      <c r="H27" s="609"/>
      <c r="I27" s="609"/>
      <c r="J27" s="609">
        <f t="shared" si="0"/>
        <v>0</v>
      </c>
      <c r="K27" s="610"/>
      <c r="L27" s="609"/>
      <c r="M27" s="609"/>
      <c r="N27" s="609"/>
      <c r="O27" s="610"/>
      <c r="P27" s="609">
        <v>36990</v>
      </c>
      <c r="Q27" s="609"/>
      <c r="R27" s="609">
        <f t="shared" ref="R27:R43" si="3">+P27-Q27</f>
        <v>36990</v>
      </c>
      <c r="S27" s="610"/>
      <c r="T27" s="609"/>
      <c r="U27" s="609"/>
      <c r="V27" s="609"/>
      <c r="W27" s="610"/>
      <c r="X27" s="611"/>
      <c r="Y27" s="161"/>
      <c r="Z27" s="161"/>
      <c r="AA27" s="161"/>
      <c r="AD27" s="1" t="s">
        <v>116</v>
      </c>
      <c r="AE27" s="612"/>
      <c r="AF27" s="613"/>
    </row>
    <row r="28" spans="2:32" ht="16.5" customHeight="1" x14ac:dyDescent="0.3">
      <c r="B28" s="614" t="s">
        <v>62</v>
      </c>
      <c r="C28" s="614" t="s">
        <v>112</v>
      </c>
      <c r="D28" s="618" t="s">
        <v>119</v>
      </c>
      <c r="E28" s="615">
        <v>0.1</v>
      </c>
      <c r="F28" s="618" t="s">
        <v>120</v>
      </c>
      <c r="G28" s="628" t="s">
        <v>66</v>
      </c>
      <c r="H28" s="616"/>
      <c r="I28" s="616"/>
      <c r="J28" s="616"/>
      <c r="K28" s="617"/>
      <c r="L28" s="616"/>
      <c r="M28" s="616"/>
      <c r="N28" s="616"/>
      <c r="O28" s="617"/>
      <c r="P28" s="616"/>
      <c r="Q28" s="616"/>
      <c r="R28" s="616"/>
      <c r="S28" s="617"/>
      <c r="T28" s="616">
        <v>40990</v>
      </c>
      <c r="U28" s="616"/>
      <c r="V28" s="616">
        <f>+T28-U28</f>
        <v>40990</v>
      </c>
      <c r="W28" s="617"/>
      <c r="X28" s="618"/>
      <c r="Y28" s="619"/>
      <c r="Z28" s="619"/>
      <c r="AA28" s="619"/>
      <c r="AB28" s="19"/>
      <c r="AC28" s="19"/>
      <c r="AD28" s="1" t="s">
        <v>116</v>
      </c>
      <c r="AE28" s="620"/>
      <c r="AF28" s="621"/>
    </row>
    <row r="29" spans="2:32" ht="16.5" customHeight="1" x14ac:dyDescent="0.3">
      <c r="B29" s="607" t="s">
        <v>62</v>
      </c>
      <c r="C29" s="607" t="s">
        <v>121</v>
      </c>
      <c r="D29" s="607" t="s">
        <v>122</v>
      </c>
      <c r="E29" s="608">
        <v>0.1</v>
      </c>
      <c r="F29" s="607" t="s">
        <v>123</v>
      </c>
      <c r="G29" s="8" t="s">
        <v>66</v>
      </c>
      <c r="H29" s="609"/>
      <c r="I29" s="609"/>
      <c r="J29" s="609">
        <f t="shared" si="0"/>
        <v>0</v>
      </c>
      <c r="K29" s="610"/>
      <c r="L29" s="609"/>
      <c r="M29" s="609"/>
      <c r="N29" s="609"/>
      <c r="O29" s="610"/>
      <c r="P29" s="609"/>
      <c r="Q29" s="609"/>
      <c r="R29" s="609"/>
      <c r="S29" s="610"/>
      <c r="T29" s="609">
        <v>38490</v>
      </c>
      <c r="U29" s="609"/>
      <c r="V29" s="609">
        <f>+T29+U29</f>
        <v>38490</v>
      </c>
      <c r="W29" s="610"/>
      <c r="X29" s="611"/>
      <c r="Y29" s="161"/>
      <c r="Z29" s="161"/>
      <c r="AA29" s="161"/>
      <c r="AD29" s="1" t="s">
        <v>22</v>
      </c>
      <c r="AE29" s="612" t="s">
        <v>92</v>
      </c>
      <c r="AF29" s="613"/>
    </row>
    <row r="30" spans="2:32" ht="16.5" customHeight="1" x14ac:dyDescent="0.3">
      <c r="B30" s="607" t="s">
        <v>62</v>
      </c>
      <c r="C30" s="607" t="s">
        <v>121</v>
      </c>
      <c r="D30" s="607" t="s">
        <v>124</v>
      </c>
      <c r="E30" s="608">
        <v>0.1</v>
      </c>
      <c r="F30" s="607" t="s">
        <v>125</v>
      </c>
      <c r="G30" s="8" t="s">
        <v>66</v>
      </c>
      <c r="H30" s="609"/>
      <c r="I30" s="609"/>
      <c r="J30" s="609">
        <f t="shared" si="0"/>
        <v>0</v>
      </c>
      <c r="K30" s="610"/>
      <c r="L30" s="609"/>
      <c r="M30" s="609"/>
      <c r="N30" s="609"/>
      <c r="O30" s="610"/>
      <c r="P30" s="609"/>
      <c r="Q30" s="609"/>
      <c r="R30" s="609"/>
      <c r="S30" s="610"/>
      <c r="T30" s="609">
        <v>40990</v>
      </c>
      <c r="U30" s="609"/>
      <c r="V30" s="609">
        <f>+T30-U30</f>
        <v>40990</v>
      </c>
      <c r="W30" s="610"/>
      <c r="X30" s="611"/>
      <c r="Y30" s="161"/>
      <c r="Z30" s="161"/>
      <c r="AA30" s="161"/>
      <c r="AD30" s="1" t="s">
        <v>28</v>
      </c>
      <c r="AE30" s="612" t="s">
        <v>92</v>
      </c>
      <c r="AF30" s="613"/>
    </row>
    <row r="31" spans="2:32" ht="16.5" customHeight="1" x14ac:dyDescent="0.3">
      <c r="B31" s="607" t="s">
        <v>62</v>
      </c>
      <c r="C31" s="607" t="s">
        <v>121</v>
      </c>
      <c r="D31" s="607" t="s">
        <v>126</v>
      </c>
      <c r="E31" s="608">
        <v>0.1</v>
      </c>
      <c r="F31" s="607" t="s">
        <v>127</v>
      </c>
      <c r="G31" s="8" t="s">
        <v>66</v>
      </c>
      <c r="H31" s="609"/>
      <c r="I31" s="609"/>
      <c r="J31" s="609">
        <f t="shared" si="0"/>
        <v>0</v>
      </c>
      <c r="K31" s="610"/>
      <c r="L31" s="609"/>
      <c r="M31" s="609"/>
      <c r="N31" s="609"/>
      <c r="O31" s="610"/>
      <c r="P31" s="609"/>
      <c r="Q31" s="609"/>
      <c r="R31" s="609"/>
      <c r="S31" s="610"/>
      <c r="T31" s="609">
        <v>45990</v>
      </c>
      <c r="U31" s="609"/>
      <c r="V31" s="609">
        <v>44990</v>
      </c>
      <c r="W31" s="610"/>
      <c r="X31" s="611"/>
      <c r="Y31" s="161"/>
      <c r="Z31" s="161"/>
      <c r="AA31" s="161"/>
      <c r="AD31" s="1" t="s">
        <v>28</v>
      </c>
      <c r="AE31" s="612" t="s">
        <v>92</v>
      </c>
      <c r="AF31" s="613"/>
    </row>
    <row r="32" spans="2:32" ht="16.5" customHeight="1" x14ac:dyDescent="0.3">
      <c r="B32" s="614" t="s">
        <v>62</v>
      </c>
      <c r="C32" s="614" t="s">
        <v>121</v>
      </c>
      <c r="D32" s="614" t="s">
        <v>128</v>
      </c>
      <c r="E32" s="615">
        <v>0.1</v>
      </c>
      <c r="F32" s="614" t="s">
        <v>129</v>
      </c>
      <c r="G32" s="10" t="s">
        <v>66</v>
      </c>
      <c r="H32" s="616"/>
      <c r="I32" s="616"/>
      <c r="J32" s="616">
        <f t="shared" si="0"/>
        <v>0</v>
      </c>
      <c r="K32" s="617"/>
      <c r="L32" s="616"/>
      <c r="M32" s="616"/>
      <c r="N32" s="616"/>
      <c r="O32" s="617"/>
      <c r="P32" s="616"/>
      <c r="Q32" s="616"/>
      <c r="R32" s="616"/>
      <c r="S32" s="617"/>
      <c r="T32" s="616">
        <v>49990</v>
      </c>
      <c r="U32" s="616"/>
      <c r="V32" s="616">
        <f>+T32+U32</f>
        <v>49990</v>
      </c>
      <c r="W32" s="617"/>
      <c r="X32" s="618"/>
      <c r="Y32" s="619"/>
      <c r="Z32" s="619"/>
      <c r="AA32" s="619"/>
      <c r="AB32" s="19"/>
      <c r="AC32" s="19"/>
      <c r="AD32" s="1">
        <v>0</v>
      </c>
      <c r="AE32" s="620" t="s">
        <v>92</v>
      </c>
      <c r="AF32" s="621"/>
    </row>
    <row r="33" spans="2:32" ht="16.5" customHeight="1" x14ac:dyDescent="0.3">
      <c r="B33" s="607" t="s">
        <v>62</v>
      </c>
      <c r="C33" s="607" t="s">
        <v>130</v>
      </c>
      <c r="D33" s="607" t="s">
        <v>131</v>
      </c>
      <c r="E33" s="608">
        <v>0.1</v>
      </c>
      <c r="F33" s="607" t="s">
        <v>132</v>
      </c>
      <c r="G33" s="8" t="s">
        <v>66</v>
      </c>
      <c r="H33" s="609"/>
      <c r="I33" s="609"/>
      <c r="J33" s="609"/>
      <c r="K33" s="610"/>
      <c r="L33" s="609"/>
      <c r="M33" s="609"/>
      <c r="N33" s="609"/>
      <c r="O33" s="610"/>
      <c r="P33" s="609"/>
      <c r="Q33" s="609"/>
      <c r="R33" s="609"/>
      <c r="S33" s="610"/>
      <c r="T33" s="609">
        <v>23990</v>
      </c>
      <c r="U33" s="609"/>
      <c r="V33" s="609">
        <f>+T33-U33</f>
        <v>23990</v>
      </c>
      <c r="W33" s="610"/>
      <c r="X33" s="611"/>
      <c r="AD33" s="1" t="s">
        <v>22</v>
      </c>
      <c r="AE33" s="612"/>
      <c r="AF33" s="613"/>
    </row>
    <row r="34" spans="2:32" ht="16.5" customHeight="1" x14ac:dyDescent="0.3">
      <c r="B34" s="607" t="s">
        <v>62</v>
      </c>
      <c r="C34" s="607" t="s">
        <v>130</v>
      </c>
      <c r="D34" s="607" t="s">
        <v>133</v>
      </c>
      <c r="E34" s="608">
        <v>0.1</v>
      </c>
      <c r="F34" s="607" t="s">
        <v>134</v>
      </c>
      <c r="G34" s="8" t="s">
        <v>66</v>
      </c>
      <c r="H34" s="609"/>
      <c r="I34" s="609"/>
      <c r="J34" s="609"/>
      <c r="K34" s="610"/>
      <c r="L34" s="609"/>
      <c r="M34" s="609"/>
      <c r="N34" s="609"/>
      <c r="O34" s="610"/>
      <c r="P34" s="609"/>
      <c r="Q34" s="609"/>
      <c r="R34" s="609"/>
      <c r="S34" s="610"/>
      <c r="T34" s="609">
        <v>29490</v>
      </c>
      <c r="U34" s="609"/>
      <c r="V34" s="609">
        <f t="shared" ref="V34:V35" si="4">+T34-U34</f>
        <v>29490</v>
      </c>
      <c r="W34" s="610"/>
      <c r="X34" s="611"/>
      <c r="AD34" s="1" t="s">
        <v>22</v>
      </c>
      <c r="AE34" s="612"/>
      <c r="AF34" s="613"/>
    </row>
    <row r="35" spans="2:32" ht="16.5" customHeight="1" x14ac:dyDescent="0.3">
      <c r="B35" s="607" t="s">
        <v>62</v>
      </c>
      <c r="C35" s="607" t="s">
        <v>130</v>
      </c>
      <c r="D35" s="607" t="s">
        <v>135</v>
      </c>
      <c r="E35" s="608">
        <v>0.1</v>
      </c>
      <c r="F35" s="607" t="s">
        <v>136</v>
      </c>
      <c r="G35" s="8" t="s">
        <v>66</v>
      </c>
      <c r="H35" s="609"/>
      <c r="I35" s="609"/>
      <c r="J35" s="609"/>
      <c r="K35" s="610"/>
      <c r="L35" s="609"/>
      <c r="M35" s="609"/>
      <c r="N35" s="609"/>
      <c r="O35" s="610"/>
      <c r="P35" s="609"/>
      <c r="Q35" s="609"/>
      <c r="R35" s="609"/>
      <c r="S35" s="610"/>
      <c r="T35" s="609">
        <v>30490</v>
      </c>
      <c r="U35" s="609"/>
      <c r="V35" s="609">
        <f t="shared" si="4"/>
        <v>30490</v>
      </c>
      <c r="W35" s="610"/>
      <c r="X35" s="611"/>
      <c r="AD35" s="1" t="s">
        <v>22</v>
      </c>
      <c r="AE35" s="612"/>
      <c r="AF35" s="613"/>
    </row>
    <row r="36" spans="2:32" ht="16.5" customHeight="1" x14ac:dyDescent="0.3">
      <c r="B36" s="607" t="s">
        <v>62</v>
      </c>
      <c r="C36" s="607" t="s">
        <v>130</v>
      </c>
      <c r="D36" s="607" t="s">
        <v>137</v>
      </c>
      <c r="E36" s="608">
        <v>0.1</v>
      </c>
      <c r="F36" s="607" t="s">
        <v>138</v>
      </c>
      <c r="G36" s="8" t="s">
        <v>66</v>
      </c>
      <c r="H36" s="609"/>
      <c r="I36" s="609"/>
      <c r="J36" s="609"/>
      <c r="K36" s="610"/>
      <c r="L36" s="609"/>
      <c r="M36" s="609"/>
      <c r="N36" s="609"/>
      <c r="O36" s="610"/>
      <c r="P36" s="609"/>
      <c r="Q36" s="609"/>
      <c r="R36" s="609"/>
      <c r="S36" s="610"/>
      <c r="T36" s="609">
        <v>34490</v>
      </c>
      <c r="U36" s="609"/>
      <c r="V36" s="609">
        <f>+T36-U36</f>
        <v>34490</v>
      </c>
      <c r="W36" s="610"/>
      <c r="X36" s="611"/>
      <c r="AD36" s="1" t="s">
        <v>22</v>
      </c>
      <c r="AE36" s="612"/>
      <c r="AF36" s="613"/>
    </row>
    <row r="37" spans="2:32" ht="16.5" customHeight="1" x14ac:dyDescent="0.3">
      <c r="B37" s="607" t="s">
        <v>62</v>
      </c>
      <c r="C37" s="607" t="s">
        <v>130</v>
      </c>
      <c r="D37" s="607" t="s">
        <v>139</v>
      </c>
      <c r="E37" s="608">
        <v>0.1</v>
      </c>
      <c r="F37" s="607" t="s">
        <v>140</v>
      </c>
      <c r="G37" s="8" t="s">
        <v>66</v>
      </c>
      <c r="H37" s="609"/>
      <c r="I37" s="609"/>
      <c r="J37" s="609"/>
      <c r="K37" s="610"/>
      <c r="L37" s="609"/>
      <c r="M37" s="609"/>
      <c r="N37" s="609"/>
      <c r="O37" s="610"/>
      <c r="P37" s="609"/>
      <c r="Q37" s="609"/>
      <c r="R37" s="609"/>
      <c r="S37" s="610"/>
      <c r="T37" s="609">
        <v>36490</v>
      </c>
      <c r="U37" s="609"/>
      <c r="V37" s="609">
        <f>+T37+U37</f>
        <v>36490</v>
      </c>
      <c r="W37" s="610"/>
      <c r="X37" s="611"/>
      <c r="AD37" s="1" t="s">
        <v>28</v>
      </c>
      <c r="AE37" s="612"/>
      <c r="AF37" s="613"/>
    </row>
    <row r="38" spans="2:32" ht="16.5" customHeight="1" x14ac:dyDescent="0.3">
      <c r="B38" s="614" t="s">
        <v>62</v>
      </c>
      <c r="C38" s="614" t="s">
        <v>130</v>
      </c>
      <c r="D38" s="614" t="s">
        <v>141</v>
      </c>
      <c r="E38" s="615">
        <v>0.1</v>
      </c>
      <c r="F38" s="614" t="s">
        <v>142</v>
      </c>
      <c r="G38" s="10" t="s">
        <v>66</v>
      </c>
      <c r="H38" s="616"/>
      <c r="I38" s="616"/>
      <c r="J38" s="616"/>
      <c r="K38" s="617"/>
      <c r="L38" s="616"/>
      <c r="M38" s="616"/>
      <c r="N38" s="616"/>
      <c r="O38" s="617"/>
      <c r="P38" s="616"/>
      <c r="Q38" s="616"/>
      <c r="R38" s="616"/>
      <c r="S38" s="617"/>
      <c r="T38" s="616">
        <v>40990</v>
      </c>
      <c r="U38" s="616"/>
      <c r="V38" s="616">
        <f>+T38+U38</f>
        <v>40990</v>
      </c>
      <c r="W38" s="617"/>
      <c r="X38" s="618"/>
      <c r="Y38" s="19"/>
      <c r="Z38" s="19"/>
      <c r="AA38" s="19"/>
      <c r="AB38" s="19"/>
      <c r="AC38" s="19"/>
      <c r="AD38" s="1">
        <v>0</v>
      </c>
      <c r="AE38" s="620"/>
      <c r="AF38" s="621"/>
    </row>
    <row r="39" spans="2:32" x14ac:dyDescent="0.3">
      <c r="B39" s="607" t="s">
        <v>62</v>
      </c>
      <c r="C39" s="607" t="s">
        <v>143</v>
      </c>
      <c r="D39" s="607" t="s">
        <v>144</v>
      </c>
      <c r="E39" s="608">
        <v>0.1</v>
      </c>
      <c r="F39" s="607" t="s">
        <v>145</v>
      </c>
      <c r="G39" s="8" t="s">
        <v>66</v>
      </c>
      <c r="H39" s="609"/>
      <c r="I39" s="609"/>
      <c r="J39" s="609"/>
      <c r="K39" s="610"/>
      <c r="L39" s="609"/>
      <c r="M39" s="609"/>
      <c r="N39" s="609"/>
      <c r="O39" s="610"/>
      <c r="P39" s="609"/>
      <c r="Q39" s="609"/>
      <c r="R39" s="609"/>
      <c r="S39" s="610"/>
      <c r="T39" s="609">
        <v>18990</v>
      </c>
      <c r="U39" s="609"/>
      <c r="V39" s="609">
        <f t="shared" ref="V39:V46" si="5">+T39-U39</f>
        <v>18990</v>
      </c>
      <c r="W39" s="610"/>
      <c r="X39" s="611"/>
      <c r="AD39" s="1" t="s">
        <v>22</v>
      </c>
      <c r="AE39" s="612"/>
      <c r="AF39" s="613"/>
    </row>
    <row r="40" spans="2:32" x14ac:dyDescent="0.3">
      <c r="B40" s="607" t="s">
        <v>62</v>
      </c>
      <c r="C40" s="607" t="s">
        <v>143</v>
      </c>
      <c r="D40" s="607" t="s">
        <v>146</v>
      </c>
      <c r="E40" s="608">
        <v>0.1</v>
      </c>
      <c r="F40" s="607" t="s">
        <v>147</v>
      </c>
      <c r="G40" s="8" t="s">
        <v>66</v>
      </c>
      <c r="H40" s="609"/>
      <c r="I40" s="609"/>
      <c r="J40" s="609"/>
      <c r="K40" s="610"/>
      <c r="L40" s="609"/>
      <c r="M40" s="609"/>
      <c r="N40" s="609"/>
      <c r="O40" s="610"/>
      <c r="P40" s="609"/>
      <c r="Q40" s="609"/>
      <c r="R40" s="609"/>
      <c r="S40" s="610"/>
      <c r="T40" s="609">
        <v>21990</v>
      </c>
      <c r="U40" s="609"/>
      <c r="V40" s="609">
        <f t="shared" si="5"/>
        <v>21990</v>
      </c>
      <c r="W40" s="610"/>
      <c r="X40" s="611"/>
      <c r="AD40" s="1" t="s">
        <v>22</v>
      </c>
      <c r="AE40" s="612"/>
      <c r="AF40" s="613"/>
    </row>
    <row r="41" spans="2:32" x14ac:dyDescent="0.3">
      <c r="B41" s="607" t="s">
        <v>62</v>
      </c>
      <c r="C41" s="607" t="s">
        <v>143</v>
      </c>
      <c r="D41" s="607" t="s">
        <v>148</v>
      </c>
      <c r="E41" s="608">
        <v>0.1</v>
      </c>
      <c r="F41" s="607" t="s">
        <v>149</v>
      </c>
      <c r="G41" s="8" t="s">
        <v>66</v>
      </c>
      <c r="H41" s="609"/>
      <c r="I41" s="609"/>
      <c r="J41" s="609"/>
      <c r="K41" s="610"/>
      <c r="L41" s="609"/>
      <c r="M41" s="609"/>
      <c r="N41" s="609"/>
      <c r="O41" s="610"/>
      <c r="P41" s="609"/>
      <c r="Q41" s="609"/>
      <c r="R41" s="609"/>
      <c r="S41" s="610"/>
      <c r="T41" s="609">
        <v>23490</v>
      </c>
      <c r="U41" s="609"/>
      <c r="V41" s="609">
        <f t="shared" si="5"/>
        <v>23490</v>
      </c>
      <c r="W41" s="610"/>
      <c r="X41" s="611"/>
      <c r="AD41" s="1" t="s">
        <v>22</v>
      </c>
      <c r="AE41" s="612"/>
      <c r="AF41" s="613"/>
    </row>
    <row r="42" spans="2:32" x14ac:dyDescent="0.3">
      <c r="B42" s="607" t="s">
        <v>62</v>
      </c>
      <c r="C42" s="607" t="s">
        <v>143</v>
      </c>
      <c r="D42" s="607" t="s">
        <v>150</v>
      </c>
      <c r="E42" s="608">
        <v>0.1</v>
      </c>
      <c r="F42" s="607" t="s">
        <v>151</v>
      </c>
      <c r="G42" s="8" t="s">
        <v>66</v>
      </c>
      <c r="H42" s="609"/>
      <c r="I42" s="609"/>
      <c r="J42" s="609">
        <f t="shared" si="0"/>
        <v>0</v>
      </c>
      <c r="K42" s="610"/>
      <c r="L42" s="609"/>
      <c r="M42" s="609"/>
      <c r="N42" s="609"/>
      <c r="O42" s="610"/>
      <c r="P42" s="609">
        <v>24990</v>
      </c>
      <c r="Q42" s="609"/>
      <c r="R42" s="609">
        <f t="shared" si="3"/>
        <v>24990</v>
      </c>
      <c r="S42" s="610"/>
      <c r="T42" s="609">
        <v>25990</v>
      </c>
      <c r="U42" s="609"/>
      <c r="V42" s="609">
        <f t="shared" si="5"/>
        <v>25990</v>
      </c>
      <c r="W42" s="610"/>
      <c r="X42" s="611"/>
      <c r="AD42" s="1" t="s">
        <v>22</v>
      </c>
      <c r="AE42" s="612"/>
      <c r="AF42" s="613"/>
    </row>
    <row r="43" spans="2:32" x14ac:dyDescent="0.3">
      <c r="B43" s="614" t="s">
        <v>62</v>
      </c>
      <c r="C43" s="614" t="s">
        <v>143</v>
      </c>
      <c r="D43" s="614" t="s">
        <v>152</v>
      </c>
      <c r="E43" s="615">
        <v>0.1</v>
      </c>
      <c r="F43" s="614" t="s">
        <v>153</v>
      </c>
      <c r="G43" s="10" t="s">
        <v>66</v>
      </c>
      <c r="H43" s="616"/>
      <c r="I43" s="616"/>
      <c r="J43" s="616">
        <f t="shared" si="0"/>
        <v>0</v>
      </c>
      <c r="K43" s="617"/>
      <c r="L43" s="616"/>
      <c r="M43" s="616"/>
      <c r="N43" s="616"/>
      <c r="O43" s="617"/>
      <c r="P43" s="616">
        <v>25990</v>
      </c>
      <c r="Q43" s="616"/>
      <c r="R43" s="616">
        <f t="shared" si="3"/>
        <v>25990</v>
      </c>
      <c r="S43" s="617"/>
      <c r="T43" s="616">
        <v>26990</v>
      </c>
      <c r="U43" s="616"/>
      <c r="V43" s="616">
        <f t="shared" si="5"/>
        <v>26990</v>
      </c>
      <c r="W43" s="617"/>
      <c r="X43" s="611"/>
      <c r="AD43" s="1" t="s">
        <v>28</v>
      </c>
      <c r="AE43" s="620"/>
      <c r="AF43" s="621"/>
    </row>
    <row r="44" spans="2:32" x14ac:dyDescent="0.3">
      <c r="B44" s="607" t="s">
        <v>62</v>
      </c>
      <c r="C44" s="607" t="s">
        <v>154</v>
      </c>
      <c r="D44" s="607" t="s">
        <v>155</v>
      </c>
      <c r="E44" s="608">
        <v>0.1</v>
      </c>
      <c r="F44" s="607" t="s">
        <v>156</v>
      </c>
      <c r="G44" s="8" t="s">
        <v>66</v>
      </c>
      <c r="H44" s="609"/>
      <c r="I44" s="609"/>
      <c r="J44" s="609">
        <f t="shared" si="0"/>
        <v>0</v>
      </c>
      <c r="K44" s="610"/>
      <c r="L44" s="609"/>
      <c r="M44" s="609"/>
      <c r="N44" s="609"/>
      <c r="O44" s="610"/>
      <c r="P44" s="609"/>
      <c r="Q44" s="609"/>
      <c r="R44" s="609"/>
      <c r="S44" s="610"/>
      <c r="T44" s="609">
        <v>22990</v>
      </c>
      <c r="U44" s="609"/>
      <c r="V44" s="609">
        <f t="shared" si="5"/>
        <v>22990</v>
      </c>
      <c r="W44" s="610"/>
      <c r="X44" s="611"/>
      <c r="AD44" s="1" t="s">
        <v>22</v>
      </c>
      <c r="AE44" s="612"/>
      <c r="AF44" s="613"/>
    </row>
    <row r="45" spans="2:32" x14ac:dyDescent="0.3">
      <c r="B45" s="607" t="s">
        <v>62</v>
      </c>
      <c r="C45" s="607" t="s">
        <v>154</v>
      </c>
      <c r="D45" s="607" t="s">
        <v>157</v>
      </c>
      <c r="E45" s="608">
        <v>0.1</v>
      </c>
      <c r="F45" s="607" t="s">
        <v>158</v>
      </c>
      <c r="G45" s="8" t="s">
        <v>66</v>
      </c>
      <c r="H45" s="609"/>
      <c r="I45" s="609"/>
      <c r="J45" s="609">
        <f t="shared" si="0"/>
        <v>0</v>
      </c>
      <c r="K45" s="610"/>
      <c r="L45" s="609"/>
      <c r="M45" s="609"/>
      <c r="N45" s="609"/>
      <c r="O45" s="610"/>
      <c r="P45" s="609"/>
      <c r="Q45" s="609"/>
      <c r="R45" s="609"/>
      <c r="S45" s="610"/>
      <c r="T45" s="609">
        <v>23990</v>
      </c>
      <c r="U45" s="609"/>
      <c r="V45" s="609">
        <f t="shared" si="5"/>
        <v>23990</v>
      </c>
      <c r="W45" s="610"/>
      <c r="X45" s="611"/>
      <c r="AD45" s="1" t="s">
        <v>22</v>
      </c>
      <c r="AE45" s="612"/>
      <c r="AF45" s="613"/>
    </row>
    <row r="46" spans="2:32" x14ac:dyDescent="0.3">
      <c r="B46" s="607" t="s">
        <v>62</v>
      </c>
      <c r="C46" s="607" t="s">
        <v>154</v>
      </c>
      <c r="D46" s="607" t="s">
        <v>159</v>
      </c>
      <c r="E46" s="608">
        <v>0.1</v>
      </c>
      <c r="F46" s="607" t="s">
        <v>160</v>
      </c>
      <c r="G46" s="8" t="s">
        <v>66</v>
      </c>
      <c r="H46" s="609"/>
      <c r="I46" s="609"/>
      <c r="J46" s="609">
        <f t="shared" si="0"/>
        <v>0</v>
      </c>
      <c r="K46" s="610"/>
      <c r="L46" s="609"/>
      <c r="M46" s="609"/>
      <c r="N46" s="609"/>
      <c r="O46" s="610"/>
      <c r="P46" s="609"/>
      <c r="Q46" s="609"/>
      <c r="R46" s="609"/>
      <c r="S46" s="610"/>
      <c r="T46" s="609">
        <v>25990</v>
      </c>
      <c r="U46" s="609"/>
      <c r="V46" s="609">
        <f t="shared" si="5"/>
        <v>25990</v>
      </c>
      <c r="W46" s="610"/>
      <c r="X46" s="611"/>
      <c r="AD46" s="1" t="s">
        <v>22</v>
      </c>
      <c r="AE46" s="612"/>
      <c r="AF46" s="613"/>
    </row>
    <row r="47" spans="2:32" x14ac:dyDescent="0.3">
      <c r="B47" s="607" t="s">
        <v>62</v>
      </c>
      <c r="C47" s="607" t="s">
        <v>154</v>
      </c>
      <c r="D47" s="607" t="s">
        <v>161</v>
      </c>
      <c r="E47" s="608">
        <v>0.1</v>
      </c>
      <c r="F47" s="607" t="s">
        <v>162</v>
      </c>
      <c r="G47" s="8" t="s">
        <v>66</v>
      </c>
      <c r="H47" s="609"/>
      <c r="I47" s="609"/>
      <c r="J47" s="609">
        <f t="shared" si="0"/>
        <v>0</v>
      </c>
      <c r="K47" s="610"/>
      <c r="L47" s="609"/>
      <c r="M47" s="609"/>
      <c r="N47" s="609"/>
      <c r="O47" s="610"/>
      <c r="P47" s="609"/>
      <c r="Q47" s="609"/>
      <c r="R47" s="609"/>
      <c r="S47" s="610"/>
      <c r="T47" s="609">
        <v>26990</v>
      </c>
      <c r="U47" s="609"/>
      <c r="V47" s="609">
        <f>+T47-U47</f>
        <v>26990</v>
      </c>
      <c r="W47" s="610"/>
      <c r="X47" s="611"/>
      <c r="AD47" s="1" t="s">
        <v>22</v>
      </c>
      <c r="AE47" s="612"/>
      <c r="AF47" s="613"/>
    </row>
    <row r="48" spans="2:32" ht="16.5" customHeight="1" x14ac:dyDescent="0.3">
      <c r="B48" s="607" t="s">
        <v>62</v>
      </c>
      <c r="C48" s="607" t="s">
        <v>154</v>
      </c>
      <c r="D48" s="607" t="s">
        <v>163</v>
      </c>
      <c r="E48" s="608">
        <v>0.1</v>
      </c>
      <c r="F48" s="607" t="s">
        <v>164</v>
      </c>
      <c r="G48" s="8" t="s">
        <v>66</v>
      </c>
      <c r="H48" s="609"/>
      <c r="I48" s="609"/>
      <c r="J48" s="609">
        <f t="shared" si="0"/>
        <v>0</v>
      </c>
      <c r="K48" s="610"/>
      <c r="L48" s="609"/>
      <c r="M48" s="609"/>
      <c r="N48" s="609"/>
      <c r="O48" s="610"/>
      <c r="P48" s="609"/>
      <c r="Q48" s="609"/>
      <c r="R48" s="609"/>
      <c r="S48" s="610"/>
      <c r="T48" s="609">
        <v>29990</v>
      </c>
      <c r="U48" s="609"/>
      <c r="V48" s="609">
        <f t="shared" ref="V48:V49" si="6">+T48-U48</f>
        <v>29990</v>
      </c>
      <c r="W48" s="610"/>
      <c r="X48" s="611"/>
      <c r="AD48" s="1" t="s">
        <v>22</v>
      </c>
      <c r="AE48" s="612"/>
      <c r="AF48" s="613"/>
    </row>
    <row r="49" spans="2:32" x14ac:dyDescent="0.3">
      <c r="B49" s="614" t="s">
        <v>62</v>
      </c>
      <c r="C49" s="614" t="s">
        <v>154</v>
      </c>
      <c r="D49" s="614" t="s">
        <v>165</v>
      </c>
      <c r="E49" s="615">
        <v>0.1</v>
      </c>
      <c r="F49" s="614" t="s">
        <v>166</v>
      </c>
      <c r="G49" s="10" t="s">
        <v>66</v>
      </c>
      <c r="H49" s="616"/>
      <c r="I49" s="616"/>
      <c r="J49" s="616">
        <f t="shared" si="0"/>
        <v>0</v>
      </c>
      <c r="K49" s="617"/>
      <c r="L49" s="616"/>
      <c r="M49" s="616"/>
      <c r="N49" s="616"/>
      <c r="O49" s="623"/>
      <c r="P49" s="616"/>
      <c r="Q49" s="616"/>
      <c r="R49" s="616"/>
      <c r="S49" s="617"/>
      <c r="T49" s="616">
        <v>31490</v>
      </c>
      <c r="U49" s="616"/>
      <c r="V49" s="616">
        <f t="shared" si="6"/>
        <v>31490</v>
      </c>
      <c r="W49" s="617"/>
      <c r="X49" s="611"/>
      <c r="AD49" s="1" t="s">
        <v>28</v>
      </c>
      <c r="AE49" s="620"/>
      <c r="AF49" s="621"/>
    </row>
    <row r="50" spans="2:32" x14ac:dyDescent="0.3">
      <c r="B50" s="607" t="s">
        <v>62</v>
      </c>
      <c r="C50" s="607" t="s">
        <v>167</v>
      </c>
      <c r="D50" s="607" t="s">
        <v>168</v>
      </c>
      <c r="E50" s="608">
        <v>0</v>
      </c>
      <c r="F50" s="607" t="s">
        <v>169</v>
      </c>
      <c r="G50" s="8" t="s">
        <v>170</v>
      </c>
      <c r="H50" s="609"/>
      <c r="I50" s="609"/>
      <c r="J50" s="609">
        <f t="shared" si="0"/>
        <v>0</v>
      </c>
      <c r="K50" s="610"/>
      <c r="L50" s="609"/>
      <c r="M50" s="609"/>
      <c r="N50" s="609"/>
      <c r="O50" s="610"/>
      <c r="P50" s="609"/>
      <c r="Q50" s="609"/>
      <c r="R50" s="609"/>
      <c r="S50" s="610"/>
      <c r="T50" s="609">
        <v>28490</v>
      </c>
      <c r="U50" s="609"/>
      <c r="V50" s="609">
        <f>+T50-U50</f>
        <v>28490</v>
      </c>
      <c r="W50" s="610" t="s">
        <v>171</v>
      </c>
      <c r="X50" s="611"/>
      <c r="AD50" s="1">
        <v>0</v>
      </c>
      <c r="AE50" s="612" t="s">
        <v>172</v>
      </c>
      <c r="AF50" s="613"/>
    </row>
    <row r="51" spans="2:32" x14ac:dyDescent="0.3">
      <c r="B51" s="607" t="s">
        <v>62</v>
      </c>
      <c r="C51" s="607" t="s">
        <v>167</v>
      </c>
      <c r="D51" s="607" t="s">
        <v>173</v>
      </c>
      <c r="E51" s="608">
        <v>0</v>
      </c>
      <c r="F51" s="607" t="s">
        <v>174</v>
      </c>
      <c r="G51" s="8" t="s">
        <v>170</v>
      </c>
      <c r="H51" s="609"/>
      <c r="I51" s="609"/>
      <c r="J51" s="609">
        <f t="shared" si="0"/>
        <v>0</v>
      </c>
      <c r="K51" s="610"/>
      <c r="L51" s="609"/>
      <c r="M51" s="609"/>
      <c r="N51" s="609"/>
      <c r="O51" s="610"/>
      <c r="P51" s="609"/>
      <c r="Q51" s="609"/>
      <c r="R51" s="609"/>
      <c r="S51" s="610"/>
      <c r="T51" s="609">
        <v>29990</v>
      </c>
      <c r="U51" s="609"/>
      <c r="V51" s="609">
        <f>+T51-U51</f>
        <v>29990</v>
      </c>
      <c r="W51" s="610" t="s">
        <v>175</v>
      </c>
      <c r="X51" s="611"/>
      <c r="AD51" s="1">
        <v>0</v>
      </c>
      <c r="AE51" s="612" t="s">
        <v>172</v>
      </c>
      <c r="AF51" s="613"/>
    </row>
    <row r="52" spans="2:32" x14ac:dyDescent="0.3">
      <c r="B52" s="607" t="s">
        <v>62</v>
      </c>
      <c r="C52" s="607" t="s">
        <v>167</v>
      </c>
      <c r="D52" s="607" t="s">
        <v>176</v>
      </c>
      <c r="E52" s="608">
        <v>0</v>
      </c>
      <c r="F52" s="607" t="s">
        <v>177</v>
      </c>
      <c r="G52" s="8" t="s">
        <v>170</v>
      </c>
      <c r="H52" s="609"/>
      <c r="I52" s="609"/>
      <c r="J52" s="609">
        <f t="shared" si="0"/>
        <v>0</v>
      </c>
      <c r="K52" s="610"/>
      <c r="L52" s="609"/>
      <c r="M52" s="609"/>
      <c r="N52" s="609"/>
      <c r="O52" s="610"/>
      <c r="P52" s="609"/>
      <c r="Q52" s="609"/>
      <c r="R52" s="609"/>
      <c r="S52" s="610"/>
      <c r="T52" s="609">
        <v>28990</v>
      </c>
      <c r="U52" s="609"/>
      <c r="V52" s="609">
        <f>+T52-U52</f>
        <v>28990</v>
      </c>
      <c r="W52" s="610" t="s">
        <v>171</v>
      </c>
      <c r="X52" s="611"/>
      <c r="AD52" s="1">
        <v>0</v>
      </c>
      <c r="AE52" s="612" t="s">
        <v>172</v>
      </c>
      <c r="AF52" s="613"/>
    </row>
    <row r="53" spans="2:32" ht="15" thickBot="1" x14ac:dyDescent="0.35">
      <c r="B53" s="629" t="s">
        <v>62</v>
      </c>
      <c r="C53" s="629" t="s">
        <v>167</v>
      </c>
      <c r="D53" s="629" t="s">
        <v>178</v>
      </c>
      <c r="E53" s="630">
        <v>0</v>
      </c>
      <c r="F53" s="629" t="s">
        <v>179</v>
      </c>
      <c r="G53" s="163" t="s">
        <v>170</v>
      </c>
      <c r="H53" s="631"/>
      <c r="I53" s="631"/>
      <c r="J53" s="631">
        <f t="shared" si="0"/>
        <v>0</v>
      </c>
      <c r="K53" s="632"/>
      <c r="L53" s="631"/>
      <c r="M53" s="631"/>
      <c r="N53" s="631"/>
      <c r="O53" s="632"/>
      <c r="P53" s="631"/>
      <c r="Q53" s="631"/>
      <c r="R53" s="631"/>
      <c r="S53" s="632"/>
      <c r="T53" s="631">
        <v>34490</v>
      </c>
      <c r="U53" s="631"/>
      <c r="V53" s="631">
        <f>+T53-U53</f>
        <v>34490</v>
      </c>
      <c r="W53" s="632" t="s">
        <v>175</v>
      </c>
      <c r="X53" s="611"/>
      <c r="AD53" s="1">
        <v>0</v>
      </c>
      <c r="AE53" s="633" t="s">
        <v>172</v>
      </c>
      <c r="AF53" s="634"/>
    </row>
    <row r="54" spans="2:32" x14ac:dyDescent="0.3">
      <c r="P54" s="317"/>
    </row>
    <row r="55" spans="2:32" x14ac:dyDescent="0.3">
      <c r="P55" s="317"/>
    </row>
    <row r="57" spans="2:32" x14ac:dyDescent="0.3">
      <c r="P57" s="317"/>
    </row>
    <row r="60" spans="2:32" x14ac:dyDescent="0.3">
      <c r="P60" s="317"/>
    </row>
  </sheetData>
  <mergeCells count="1">
    <mergeCell ref="AE4:AF4"/>
  </mergeCells>
  <conditionalFormatting sqref="Y30:AA32 Y6:AA24 Y26:AA28">
    <cfRule type="cellIs" dxfId="165" priority="136" operator="between">
      <formula>0.01</formula>
      <formula>0.06</formula>
    </cfRule>
  </conditionalFormatting>
  <conditionalFormatting sqref="Y30:AA32 Y26:AA27 Y6:AA24">
    <cfRule type="expression" dxfId="164" priority="137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63" priority="129">
      <formula>$B15&lt;&gt;$B16</formula>
    </cfRule>
  </conditionalFormatting>
  <conditionalFormatting sqref="B12:F13 O12:O13 K12:K13 S12:S13 W12:X13">
    <cfRule type="expression" dxfId="162" priority="130">
      <formula>$B12&lt;&gt;#REF!</formula>
    </cfRule>
  </conditionalFormatting>
  <conditionalFormatting sqref="O28 K28 S28 W28:X28">
    <cfRule type="expression" dxfId="161" priority="131">
      <formula>$B28&lt;&gt;#REF!</formula>
    </cfRule>
  </conditionalFormatting>
  <conditionalFormatting sqref="D14:F14 O17 K17 S17 B17:F17 O14 K14 S14 X14 X17">
    <cfRule type="expression" dxfId="160" priority="128">
      <formula>$B14&lt;&gt;$B16</formula>
    </cfRule>
  </conditionalFormatting>
  <conditionalFormatting sqref="B20:F20 O20:O21 K20:K21 S20:S21 X20:X21 E33:E38 F21">
    <cfRule type="expression" dxfId="159" priority="132">
      <formula>$B20&lt;&gt;#REF!</formula>
    </cfRule>
  </conditionalFormatting>
  <conditionalFormatting sqref="B48">
    <cfRule type="expression" dxfId="158" priority="127">
      <formula>$B48&lt;&gt;#REF!</formula>
    </cfRule>
  </conditionalFormatting>
  <conditionalFormatting sqref="B6:B7 B9">
    <cfRule type="expression" dxfId="157" priority="125">
      <formula>$B6&lt;&gt;$B7</formula>
    </cfRule>
  </conditionalFormatting>
  <conditionalFormatting sqref="B8">
    <cfRule type="expression" dxfId="156" priority="126">
      <formula>$B8&lt;&gt;#REF!</formula>
    </cfRule>
  </conditionalFormatting>
  <conditionalFormatting sqref="B11">
    <cfRule type="expression" dxfId="155" priority="123">
      <formula>$B11&lt;&gt;#REF!</formula>
    </cfRule>
  </conditionalFormatting>
  <conditionalFormatting sqref="B10">
    <cfRule type="expression" dxfId="154" priority="124">
      <formula>$B10&lt;&gt;#REF!</formula>
    </cfRule>
  </conditionalFormatting>
  <conditionalFormatting sqref="B44:D45 F44:F45 O44:O45 K44:K45 S44:S45 X44:X45">
    <cfRule type="expression" dxfId="153" priority="133">
      <formula>$B44&lt;&gt;$B47</formula>
    </cfRule>
  </conditionalFormatting>
  <conditionalFormatting sqref="B19">
    <cfRule type="expression" dxfId="152" priority="134">
      <formula>$B19&lt;&gt;#REF!</formula>
    </cfRule>
  </conditionalFormatting>
  <conditionalFormatting sqref="B53">
    <cfRule type="expression" dxfId="151" priority="135">
      <formula>$B53&lt;&gt;#REF!</formula>
    </cfRule>
  </conditionalFormatting>
  <conditionalFormatting sqref="E50:F52">
    <cfRule type="expression" dxfId="150" priority="120">
      <formula>$B50&lt;&gt;$B51</formula>
    </cfRule>
  </conditionalFormatting>
  <conditionalFormatting sqref="E48:F48">
    <cfRule type="expression" dxfId="149" priority="119">
      <formula>$B48&lt;&gt;#REF!</formula>
    </cfRule>
  </conditionalFormatting>
  <conditionalFormatting sqref="E6:F7 E9:F9">
    <cfRule type="expression" dxfId="148" priority="117">
      <formula>$B6&lt;&gt;$B7</formula>
    </cfRule>
  </conditionalFormatting>
  <conditionalFormatting sqref="E8:F8">
    <cfRule type="expression" dxfId="147" priority="118">
      <formula>$B8&lt;&gt;#REF!</formula>
    </cfRule>
  </conditionalFormatting>
  <conditionalFormatting sqref="E11:F11">
    <cfRule type="expression" dxfId="146" priority="115">
      <formula>$B11&lt;&gt;#REF!</formula>
    </cfRule>
  </conditionalFormatting>
  <conditionalFormatting sqref="E10:F10">
    <cfRule type="expression" dxfId="145" priority="116">
      <formula>$B10&lt;&gt;#REF!</formula>
    </cfRule>
  </conditionalFormatting>
  <conditionalFormatting sqref="E19:F19">
    <cfRule type="expression" dxfId="144" priority="121">
      <formula>$B19&lt;&gt;#REF!</formula>
    </cfRule>
  </conditionalFormatting>
  <conditionalFormatting sqref="E53:F53">
    <cfRule type="expression" dxfId="143" priority="122">
      <formula>$B53&lt;&gt;#REF!</formula>
    </cfRule>
  </conditionalFormatting>
  <conditionalFormatting sqref="C50:C52">
    <cfRule type="expression" dxfId="142" priority="112">
      <formula>$B50&lt;&gt;$B51</formula>
    </cfRule>
  </conditionalFormatting>
  <conditionalFormatting sqref="C48">
    <cfRule type="expression" dxfId="141" priority="111">
      <formula>$B48&lt;&gt;#REF!</formula>
    </cfRule>
  </conditionalFormatting>
  <conditionalFormatting sqref="C6:C7 C9">
    <cfRule type="expression" dxfId="140" priority="109">
      <formula>$B6&lt;&gt;$B7</formula>
    </cfRule>
  </conditionalFormatting>
  <conditionalFormatting sqref="C8">
    <cfRule type="expression" dxfId="139" priority="110">
      <formula>$B8&lt;&gt;#REF!</formula>
    </cfRule>
  </conditionalFormatting>
  <conditionalFormatting sqref="C11">
    <cfRule type="expression" dxfId="138" priority="107">
      <formula>$B11&lt;&gt;#REF!</formula>
    </cfRule>
  </conditionalFormatting>
  <conditionalFormatting sqref="C10">
    <cfRule type="expression" dxfId="137" priority="108">
      <formula>$B10&lt;&gt;#REF!</formula>
    </cfRule>
  </conditionalFormatting>
  <conditionalFormatting sqref="C19">
    <cfRule type="expression" dxfId="136" priority="113">
      <formula>$B19&lt;&gt;#REF!</formula>
    </cfRule>
  </conditionalFormatting>
  <conditionalFormatting sqref="C53">
    <cfRule type="expression" dxfId="135" priority="114">
      <formula>$B53&lt;&gt;#REF!</formula>
    </cfRule>
  </conditionalFormatting>
  <conditionalFormatting sqref="D50:D52">
    <cfRule type="expression" dxfId="134" priority="104">
      <formula>$B50&lt;&gt;$B51</formula>
    </cfRule>
  </conditionalFormatting>
  <conditionalFormatting sqref="D48">
    <cfRule type="expression" dxfId="133" priority="103">
      <formula>$B48&lt;&gt;#REF!</formula>
    </cfRule>
  </conditionalFormatting>
  <conditionalFormatting sqref="D6:D7 D9">
    <cfRule type="expression" dxfId="132" priority="101">
      <formula>$B6&lt;&gt;$B7</formula>
    </cfRule>
  </conditionalFormatting>
  <conditionalFormatting sqref="D8">
    <cfRule type="expression" dxfId="131" priority="102">
      <formula>$B8&lt;&gt;#REF!</formula>
    </cfRule>
  </conditionalFormatting>
  <conditionalFormatting sqref="D11">
    <cfRule type="expression" dxfId="130" priority="99">
      <formula>$B11&lt;&gt;#REF!</formula>
    </cfRule>
  </conditionalFormatting>
  <conditionalFormatting sqref="D10">
    <cfRule type="expression" dxfId="129" priority="100">
      <formula>$B10&lt;&gt;#REF!</formula>
    </cfRule>
  </conditionalFormatting>
  <conditionalFormatting sqref="D19">
    <cfRule type="expression" dxfId="128" priority="105">
      <formula>$B19&lt;&gt;#REF!</formula>
    </cfRule>
  </conditionalFormatting>
  <conditionalFormatting sqref="D53">
    <cfRule type="expression" dxfId="127" priority="106">
      <formula>$B53&lt;&gt;#REF!</formula>
    </cfRule>
  </conditionalFormatting>
  <conditionalFormatting sqref="O48">
    <cfRule type="expression" dxfId="126" priority="97">
      <formula>$B48&lt;&gt;#REF!</formula>
    </cfRule>
  </conditionalFormatting>
  <conditionalFormatting sqref="O6:O7 O9">
    <cfRule type="expression" dxfId="125" priority="95">
      <formula>$B6&lt;&gt;$B7</formula>
    </cfRule>
  </conditionalFormatting>
  <conditionalFormatting sqref="O8">
    <cfRule type="expression" dxfId="124" priority="96">
      <formula>$B8&lt;&gt;#REF!</formula>
    </cfRule>
  </conditionalFormatting>
  <conditionalFormatting sqref="O11">
    <cfRule type="expression" dxfId="123" priority="93">
      <formula>$B11&lt;&gt;#REF!</formula>
    </cfRule>
  </conditionalFormatting>
  <conditionalFormatting sqref="O10">
    <cfRule type="expression" dxfId="122" priority="94">
      <formula>$B10&lt;&gt;#REF!</formula>
    </cfRule>
  </conditionalFormatting>
  <conditionalFormatting sqref="O19">
    <cfRule type="expression" dxfId="121" priority="98">
      <formula>$B19&lt;&gt;#REF!</formula>
    </cfRule>
  </conditionalFormatting>
  <conditionalFormatting sqref="K50:K52">
    <cfRule type="expression" dxfId="120" priority="90">
      <formula>$B50&lt;&gt;$B51</formula>
    </cfRule>
  </conditionalFormatting>
  <conditionalFormatting sqref="K48">
    <cfRule type="expression" dxfId="119" priority="89">
      <formula>$B48&lt;&gt;#REF!</formula>
    </cfRule>
  </conditionalFormatting>
  <conditionalFormatting sqref="K6:K7 K9">
    <cfRule type="expression" dxfId="118" priority="87">
      <formula>$B6&lt;&gt;$B7</formula>
    </cfRule>
  </conditionalFormatting>
  <conditionalFormatting sqref="K8">
    <cfRule type="expression" dxfId="117" priority="88">
      <formula>$B8&lt;&gt;#REF!</formula>
    </cfRule>
  </conditionalFormatting>
  <conditionalFormatting sqref="K11">
    <cfRule type="expression" dxfId="116" priority="85">
      <formula>$B11&lt;&gt;#REF!</formula>
    </cfRule>
  </conditionalFormatting>
  <conditionalFormatting sqref="K10">
    <cfRule type="expression" dxfId="115" priority="86">
      <formula>$B10&lt;&gt;#REF!</formula>
    </cfRule>
  </conditionalFormatting>
  <conditionalFormatting sqref="K19">
    <cfRule type="expression" dxfId="114" priority="91">
      <formula>$B19&lt;&gt;#REF!</formula>
    </cfRule>
  </conditionalFormatting>
  <conditionalFormatting sqref="K53">
    <cfRule type="expression" dxfId="113" priority="92">
      <formula>$B53&lt;&gt;#REF!</formula>
    </cfRule>
  </conditionalFormatting>
  <conditionalFormatting sqref="S48 X48">
    <cfRule type="expression" dxfId="112" priority="83">
      <formula>$B48&lt;&gt;#REF!</formula>
    </cfRule>
  </conditionalFormatting>
  <conditionalFormatting sqref="S6:S7 S9 X9 X6:X7">
    <cfRule type="expression" dxfId="111" priority="81">
      <formula>$B6&lt;&gt;$B7</formula>
    </cfRule>
  </conditionalFormatting>
  <conditionalFormatting sqref="S8 X8">
    <cfRule type="expression" dxfId="110" priority="82">
      <formula>$B8&lt;&gt;#REF!</formula>
    </cfRule>
  </conditionalFormatting>
  <conditionalFormatting sqref="S11 X11">
    <cfRule type="expression" dxfId="109" priority="79">
      <formula>$B11&lt;&gt;#REF!</formula>
    </cfRule>
  </conditionalFormatting>
  <conditionalFormatting sqref="S10 X10">
    <cfRule type="expression" dxfId="108" priority="80">
      <formula>$B10&lt;&gt;#REF!</formula>
    </cfRule>
  </conditionalFormatting>
  <conditionalFormatting sqref="S19 X19">
    <cfRule type="expression" dxfId="107" priority="84">
      <formula>$B19&lt;&gt;#REF!</formula>
    </cfRule>
  </conditionalFormatting>
  <conditionalFormatting sqref="O50:O52">
    <cfRule type="expression" dxfId="106" priority="77">
      <formula>$B50&lt;&gt;$B51</formula>
    </cfRule>
  </conditionalFormatting>
  <conditionalFormatting sqref="O53">
    <cfRule type="expression" dxfId="105" priority="78">
      <formula>$B53&lt;&gt;#REF!</formula>
    </cfRule>
  </conditionalFormatting>
  <conditionalFormatting sqref="S50:S52 X50:X52">
    <cfRule type="expression" dxfId="104" priority="75">
      <formula>$B50&lt;&gt;$B51</formula>
    </cfRule>
  </conditionalFormatting>
  <conditionalFormatting sqref="S53 X53">
    <cfRule type="expression" dxfId="103" priority="76">
      <formula>$B53&lt;&gt;#REF!</formula>
    </cfRule>
  </conditionalFormatting>
  <conditionalFormatting sqref="B24:F24 O24 K24 S24 W24:X24">
    <cfRule type="expression" dxfId="102" priority="138">
      <formula>$B24&lt;&gt;$B23</formula>
    </cfRule>
  </conditionalFormatting>
  <conditionalFormatting sqref="O26 B26:F26 K26 S26 B32:C32 O32 K32 S32 X32 X26">
    <cfRule type="expression" dxfId="101" priority="139">
      <formula>$B26&lt;&gt;#REF!</formula>
    </cfRule>
  </conditionalFormatting>
  <conditionalFormatting sqref="B14:C14">
    <cfRule type="expression" dxfId="100" priority="74">
      <formula>$B14&lt;&gt;$B16</formula>
    </cfRule>
  </conditionalFormatting>
  <conditionalFormatting sqref="B42">
    <cfRule type="expression" dxfId="99" priority="73">
      <formula>$B42&lt;&gt;$B43</formula>
    </cfRule>
  </conditionalFormatting>
  <conditionalFormatting sqref="C42">
    <cfRule type="expression" dxfId="98" priority="72">
      <formula>$B42&lt;&gt;$B43</formula>
    </cfRule>
  </conditionalFormatting>
  <conditionalFormatting sqref="S42 X42">
    <cfRule type="expression" dxfId="97" priority="67">
      <formula>$B42&lt;&gt;$B43</formula>
    </cfRule>
  </conditionalFormatting>
  <conditionalFormatting sqref="E42:F42">
    <cfRule type="expression" dxfId="96" priority="71">
      <formula>$B42&lt;&gt;$B43</formula>
    </cfRule>
  </conditionalFormatting>
  <conditionalFormatting sqref="D42">
    <cfRule type="expression" dxfId="95" priority="70">
      <formula>$B42&lt;&gt;$B43</formula>
    </cfRule>
  </conditionalFormatting>
  <conditionalFormatting sqref="O42">
    <cfRule type="expression" dxfId="94" priority="69">
      <formula>$B42&lt;&gt;$B43</formula>
    </cfRule>
  </conditionalFormatting>
  <conditionalFormatting sqref="K42">
    <cfRule type="expression" dxfId="93" priority="68">
      <formula>$B42&lt;&gt;$B43</formula>
    </cfRule>
  </conditionalFormatting>
  <conditionalFormatting sqref="E44:E45">
    <cfRule type="expression" dxfId="92" priority="66">
      <formula>$B44&lt;&gt;$B45</formula>
    </cfRule>
  </conditionalFormatting>
  <conditionalFormatting sqref="B38:D38 D33:D37 F33:F38 W39:W41 O33:O38 K33:K38 S33:S38 W33:X38">
    <cfRule type="expression" dxfId="91" priority="140">
      <formula>$B33&lt;&gt;#REF!</formula>
    </cfRule>
  </conditionalFormatting>
  <conditionalFormatting sqref="O39:O41 K39:K41 S39:S41 B39:F41 X39:X41">
    <cfRule type="expression" dxfId="90" priority="141">
      <formula>$B39&lt;&gt;#REF!</formula>
    </cfRule>
  </conditionalFormatting>
  <conditionalFormatting sqref="Y29:AA29">
    <cfRule type="cellIs" dxfId="89" priority="64" operator="between">
      <formula>0.01</formula>
      <formula>0.06</formula>
    </cfRule>
  </conditionalFormatting>
  <conditionalFormatting sqref="Y28:AA29">
    <cfRule type="expression" dxfId="88" priority="65">
      <formula>#REF!&lt;&gt;#REF!</formula>
    </cfRule>
  </conditionalFormatting>
  <conditionalFormatting sqref="B29:D29 O29 K29 S29 F29 X29">
    <cfRule type="expression" dxfId="87" priority="63">
      <formula>$B29&lt;&gt;$B30</formula>
    </cfRule>
  </conditionalFormatting>
  <conditionalFormatting sqref="B33">
    <cfRule type="expression" dxfId="86" priority="61">
      <formula>$B33&lt;&gt;#REF!</formula>
    </cfRule>
  </conditionalFormatting>
  <conditionalFormatting sqref="C33">
    <cfRule type="expression" dxfId="85" priority="60">
      <formula>$B33&lt;&gt;#REF!</formula>
    </cfRule>
  </conditionalFormatting>
  <conditionalFormatting sqref="B34:C34">
    <cfRule type="expression" dxfId="84" priority="62">
      <formula>$B34&lt;&gt;#REF!</formula>
    </cfRule>
  </conditionalFormatting>
  <conditionalFormatting sqref="B38:C38">
    <cfRule type="expression" dxfId="83" priority="143">
      <formula>$B38&lt;&gt;#REF!</formula>
    </cfRule>
  </conditionalFormatting>
  <conditionalFormatting sqref="E29">
    <cfRule type="expression" dxfId="82" priority="59">
      <formula>$B29&lt;&gt;#REF!</formula>
    </cfRule>
  </conditionalFormatting>
  <conditionalFormatting sqref="F32">
    <cfRule type="expression" dxfId="81" priority="58">
      <formula>$B32&lt;&gt;#REF!</formula>
    </cfRule>
  </conditionalFormatting>
  <conditionalFormatting sqref="E32">
    <cfRule type="expression" dxfId="80" priority="57">
      <formula>$B32&lt;&gt;#REF!</formula>
    </cfRule>
  </conditionalFormatting>
  <conditionalFormatting sqref="W30:W31 W18 W46:W47 W22">
    <cfRule type="expression" dxfId="79" priority="53">
      <formula>$B18&lt;&gt;$B19</formula>
    </cfRule>
  </conditionalFormatting>
  <conditionalFormatting sqref="W17 W14">
    <cfRule type="expression" dxfId="78" priority="52">
      <formula>$B14&lt;&gt;$B16</formula>
    </cfRule>
  </conditionalFormatting>
  <conditionalFormatting sqref="W20:W21">
    <cfRule type="expression" dxfId="77" priority="54">
      <formula>$B20&lt;&gt;#REF!</formula>
    </cfRule>
  </conditionalFormatting>
  <conditionalFormatting sqref="W44:W45">
    <cfRule type="expression" dxfId="76" priority="55">
      <formula>$B44&lt;&gt;$B47</formula>
    </cfRule>
  </conditionalFormatting>
  <conditionalFormatting sqref="W48">
    <cfRule type="expression" dxfId="75" priority="50">
      <formula>$B48&lt;&gt;#REF!</formula>
    </cfRule>
  </conditionalFormatting>
  <conditionalFormatting sqref="W6:W7 W9">
    <cfRule type="expression" dxfId="74" priority="48">
      <formula>$B6&lt;&gt;$B7</formula>
    </cfRule>
  </conditionalFormatting>
  <conditionalFormatting sqref="W8">
    <cfRule type="expression" dxfId="73" priority="49">
      <formula>$B8&lt;&gt;#REF!</formula>
    </cfRule>
  </conditionalFormatting>
  <conditionalFormatting sqref="W11">
    <cfRule type="expression" dxfId="72" priority="46">
      <formula>$B11&lt;&gt;#REF!</formula>
    </cfRule>
  </conditionalFormatting>
  <conditionalFormatting sqref="W10">
    <cfRule type="expression" dxfId="71" priority="47">
      <formula>$B10&lt;&gt;#REF!</formula>
    </cfRule>
  </conditionalFormatting>
  <conditionalFormatting sqref="W19">
    <cfRule type="expression" dxfId="70" priority="51">
      <formula>$B19&lt;&gt;#REF!</formula>
    </cfRule>
  </conditionalFormatting>
  <conditionalFormatting sqref="W32">
    <cfRule type="expression" dxfId="69" priority="56">
      <formula>$B32&lt;&gt;#REF!</formula>
    </cfRule>
  </conditionalFormatting>
  <conditionalFormatting sqref="W42">
    <cfRule type="expression" dxfId="68" priority="45">
      <formula>$B42&lt;&gt;$B43</formula>
    </cfRule>
  </conditionalFormatting>
  <conditionalFormatting sqref="W29">
    <cfRule type="expression" dxfId="67" priority="44">
      <formula>$B29&lt;&gt;$B30</formula>
    </cfRule>
  </conditionalFormatting>
  <conditionalFormatting sqref="W26">
    <cfRule type="expression" dxfId="66" priority="43">
      <formula>$B26&lt;&gt;#REF!</formula>
    </cfRule>
  </conditionalFormatting>
  <conditionalFormatting sqref="B35:C37">
    <cfRule type="expression" dxfId="65" priority="142">
      <formula>$B35&lt;&gt;#REF!</formula>
    </cfRule>
  </conditionalFormatting>
  <conditionalFormatting sqref="F28">
    <cfRule type="expression" dxfId="64" priority="42">
      <formula>$B28&lt;&gt;#REF!</formula>
    </cfRule>
  </conditionalFormatting>
  <conditionalFormatting sqref="D28">
    <cfRule type="expression" dxfId="63" priority="41">
      <formula>$B28&lt;&gt;#REF!</formula>
    </cfRule>
  </conditionalFormatting>
  <conditionalFormatting sqref="D32">
    <cfRule type="expression" dxfId="62" priority="144">
      <formula>$B32&lt;&gt;#REF!</formula>
    </cfRule>
  </conditionalFormatting>
  <conditionalFormatting sqref="E30:E31">
    <cfRule type="expression" dxfId="61" priority="40">
      <formula>$B30&lt;&gt;#REF!</formula>
    </cfRule>
  </conditionalFormatting>
  <conditionalFormatting sqref="B21:C21">
    <cfRule type="expression" dxfId="60" priority="39">
      <formula>$B21&lt;&gt;$B22</formula>
    </cfRule>
  </conditionalFormatting>
  <conditionalFormatting sqref="E21">
    <cfRule type="expression" dxfId="59" priority="38">
      <formula>$B21&lt;&gt;#REF!</formula>
    </cfRule>
  </conditionalFormatting>
  <conditionalFormatting sqref="D21">
    <cfRule type="expression" dxfId="58" priority="37">
      <formula>$B21&lt;&gt;#REF!</formula>
    </cfRule>
  </conditionalFormatting>
  <conditionalFormatting sqref="B28:C28">
    <cfRule type="expression" dxfId="57" priority="36">
      <formula>$B28&lt;&gt;$B29</formula>
    </cfRule>
  </conditionalFormatting>
  <conditionalFormatting sqref="E28">
    <cfRule type="expression" dxfId="56" priority="35">
      <formula>$B28&lt;&gt;$B29</formula>
    </cfRule>
  </conditionalFormatting>
  <conditionalFormatting sqref="B16:F16 O16 K16 S16 W16:X16">
    <cfRule type="expression" dxfId="55" priority="145">
      <formula>$B16&lt;&gt;#REF!</formula>
    </cfRule>
  </conditionalFormatting>
  <conditionalFormatting sqref="Y25:AA25">
    <cfRule type="cellIs" dxfId="54" priority="33" operator="between">
      <formula>0.01</formula>
      <formula>0.06</formula>
    </cfRule>
  </conditionalFormatting>
  <conditionalFormatting sqref="Y25:AA25">
    <cfRule type="expression" dxfId="53" priority="34">
      <formula>#REF!&lt;&gt;#REF!</formula>
    </cfRule>
  </conditionalFormatting>
  <conditionalFormatting sqref="O25 K25 S25 W25:X25">
    <cfRule type="expression" dxfId="52" priority="32">
      <formula>$B25&lt;&gt;#REF!</formula>
    </cfRule>
  </conditionalFormatting>
  <conditionalFormatting sqref="C25:E25">
    <cfRule type="expression" dxfId="51" priority="30">
      <formula>$B25&lt;&gt;#REF!</formula>
    </cfRule>
  </conditionalFormatting>
  <conditionalFormatting sqref="B25">
    <cfRule type="expression" dxfId="50" priority="31">
      <formula>$B25&lt;&gt;#REF!</formula>
    </cfRule>
  </conditionalFormatting>
  <conditionalFormatting sqref="F25">
    <cfRule type="expression" dxfId="49" priority="29">
      <formula>$B25&lt;&gt;#REF!</formula>
    </cfRule>
  </conditionalFormatting>
  <conditionalFormatting sqref="W50:W52">
    <cfRule type="expression" dxfId="48" priority="27">
      <formula>$B50&lt;&gt;$B51</formula>
    </cfRule>
  </conditionalFormatting>
  <conditionalFormatting sqref="W53">
    <cfRule type="expression" dxfId="47" priority="28">
      <formula>$B53&lt;&gt;#REF!</formula>
    </cfRule>
  </conditionalFormatting>
  <conditionalFormatting sqref="B27:F27 O27 K27 S27 W27:X27 B49:F49 O49 K49 S49 W49:X49">
    <cfRule type="expression" dxfId="46" priority="146">
      <formula>$B27&lt;&gt;#REF!</formula>
    </cfRule>
  </conditionalFormatting>
  <conditionalFormatting sqref="B43:F43 O43 K43 S43 W43:X43">
    <cfRule type="expression" dxfId="45" priority="147">
      <formula>$B43&lt;&gt;$B55</formula>
    </cfRule>
  </conditionalFormatting>
  <conditionalFormatting sqref="O23 K23 S23 B23:F23 W23:X23">
    <cfRule type="expression" dxfId="44" priority="148">
      <formula>$B23&lt;&gt;#REF!</formula>
    </cfRule>
  </conditionalFormatting>
  <conditionalFormatting sqref="AF15">
    <cfRule type="expression" dxfId="43" priority="18">
      <formula>$B15&lt;&gt;$B16</formula>
    </cfRule>
  </conditionalFormatting>
  <conditionalFormatting sqref="AF12:AF13">
    <cfRule type="expression" dxfId="42" priority="19">
      <formula>$B12&lt;&gt;#REF!</formula>
    </cfRule>
  </conditionalFormatting>
  <conditionalFormatting sqref="AF28">
    <cfRule type="expression" dxfId="41" priority="20">
      <formula>$B28&lt;&gt;#REF!</formula>
    </cfRule>
  </conditionalFormatting>
  <conditionalFormatting sqref="AF24">
    <cfRule type="expression" dxfId="40" priority="21">
      <formula>$B24&lt;&gt;$B23</formula>
    </cfRule>
  </conditionalFormatting>
  <conditionalFormatting sqref="AF33:AF41">
    <cfRule type="expression" dxfId="39" priority="22">
      <formula>$B33&lt;&gt;#REF!</formula>
    </cfRule>
  </conditionalFormatting>
  <conditionalFormatting sqref="AF30:AF31 AF18 AF46:AF47 AF22">
    <cfRule type="expression" dxfId="38" priority="14">
      <formula>$B18&lt;&gt;$B19</formula>
    </cfRule>
  </conditionalFormatting>
  <conditionalFormatting sqref="AF17 AF14">
    <cfRule type="expression" dxfId="37" priority="13">
      <formula>$B14&lt;&gt;$B16</formula>
    </cfRule>
  </conditionalFormatting>
  <conditionalFormatting sqref="AF20:AF21">
    <cfRule type="expression" dxfId="36" priority="15">
      <formula>$B20&lt;&gt;#REF!</formula>
    </cfRule>
  </conditionalFormatting>
  <conditionalFormatting sqref="AF44:AF45">
    <cfRule type="expression" dxfId="35" priority="16">
      <formula>$B44&lt;&gt;$B47</formula>
    </cfRule>
  </conditionalFormatting>
  <conditionalFormatting sqref="AF48">
    <cfRule type="expression" dxfId="34" priority="11">
      <formula>$B48&lt;&gt;#REF!</formula>
    </cfRule>
  </conditionalFormatting>
  <conditionalFormatting sqref="AF6:AF7 AF9">
    <cfRule type="expression" dxfId="33" priority="9">
      <formula>$B6&lt;&gt;$B7</formula>
    </cfRule>
  </conditionalFormatting>
  <conditionalFormatting sqref="AF8">
    <cfRule type="expression" dxfId="32" priority="10">
      <formula>$B8&lt;&gt;#REF!</formula>
    </cfRule>
  </conditionalFormatting>
  <conditionalFormatting sqref="AF11">
    <cfRule type="expression" dxfId="31" priority="7">
      <formula>$B11&lt;&gt;#REF!</formula>
    </cfRule>
  </conditionalFormatting>
  <conditionalFormatting sqref="AF10">
    <cfRule type="expression" dxfId="30" priority="8">
      <formula>$B10&lt;&gt;#REF!</formula>
    </cfRule>
  </conditionalFormatting>
  <conditionalFormatting sqref="AF19">
    <cfRule type="expression" dxfId="29" priority="12">
      <formula>$B19&lt;&gt;#REF!</formula>
    </cfRule>
  </conditionalFormatting>
  <conditionalFormatting sqref="AF32">
    <cfRule type="expression" dxfId="28" priority="17">
      <formula>$B32&lt;&gt;#REF!</formula>
    </cfRule>
  </conditionalFormatting>
  <conditionalFormatting sqref="AF42">
    <cfRule type="expression" dxfId="27" priority="6">
      <formula>$B42&lt;&gt;$B43</formula>
    </cfRule>
  </conditionalFormatting>
  <conditionalFormatting sqref="AF29">
    <cfRule type="expression" dxfId="26" priority="5">
      <formula>$B29&lt;&gt;$B30</formula>
    </cfRule>
  </conditionalFormatting>
  <conditionalFormatting sqref="AF26">
    <cfRule type="expression" dxfId="25" priority="4">
      <formula>$B26&lt;&gt;#REF!</formula>
    </cfRule>
  </conditionalFormatting>
  <conditionalFormatting sqref="AF16">
    <cfRule type="expression" dxfId="24" priority="23">
      <formula>$B16&lt;&gt;#REF!</formula>
    </cfRule>
  </conditionalFormatting>
  <conditionalFormatting sqref="AF25">
    <cfRule type="expression" dxfId="23" priority="3">
      <formula>$B25&lt;&gt;#REF!</formula>
    </cfRule>
  </conditionalFormatting>
  <conditionalFormatting sqref="AF50:AF52">
    <cfRule type="expression" dxfId="22" priority="1">
      <formula>$B50&lt;&gt;$B51</formula>
    </cfRule>
  </conditionalFormatting>
  <conditionalFormatting sqref="AF53">
    <cfRule type="expression" dxfId="21" priority="2">
      <formula>$B53&lt;&gt;#REF!</formula>
    </cfRule>
  </conditionalFormatting>
  <conditionalFormatting sqref="AF27 AF49">
    <cfRule type="expression" dxfId="20" priority="24">
      <formula>$B27&lt;&gt;#REF!</formula>
    </cfRule>
  </conditionalFormatting>
  <conditionalFormatting sqref="AF43">
    <cfRule type="expression" dxfId="19" priority="25">
      <formula>$B43&lt;&gt;$B55</formula>
    </cfRule>
  </conditionalFormatting>
  <conditionalFormatting sqref="AF23">
    <cfRule type="expression" dxfId="18" priority="26">
      <formula>$B23&lt;&gt;#REF!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B0D6-CFF9-4234-8F2C-07B0A71F48A8}">
  <dimension ref="B1:R53"/>
  <sheetViews>
    <sheetView showGridLines="0" zoomScale="80" zoomScaleNormal="80" workbookViewId="0">
      <pane xSplit="6" ySplit="5" topLeftCell="L23" activePane="bottomRight" state="frozen"/>
      <selection pane="topRight" activeCell="K1" sqref="K1"/>
      <selection pane="bottomLeft" activeCell="A6" sqref="A6"/>
      <selection pane="bottomRight" activeCell="N6" sqref="N6:N46"/>
    </sheetView>
  </sheetViews>
  <sheetFormatPr baseColWidth="10" defaultColWidth="11.44140625" defaultRowHeight="14.4" x14ac:dyDescent="0.3"/>
  <cols>
    <col min="1" max="1" width="2.6640625" customWidth="1"/>
    <col min="2" max="2" width="10.21875" bestFit="1" customWidth="1"/>
    <col min="3" max="3" width="20" bestFit="1" customWidth="1"/>
    <col min="4" max="4" width="27.44140625" bestFit="1" customWidth="1"/>
    <col min="5" max="5" width="6.33203125" bestFit="1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544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7" customWidth="1"/>
    <col min="15" max="15" width="56.33203125" style="1" customWidth="1"/>
    <col min="16" max="16" width="11.44140625" style="1" customWidth="1"/>
    <col min="17" max="17" width="34.33203125" style="1" customWidth="1"/>
    <col min="18" max="18" width="21.6640625" style="1" customWidth="1"/>
  </cols>
  <sheetData>
    <row r="1" spans="2:18" s="2" customFormat="1" ht="23.4" x14ac:dyDescent="0.45">
      <c r="B1" s="637" t="s">
        <v>0</v>
      </c>
      <c r="C1" s="637"/>
      <c r="D1" s="637"/>
      <c r="E1" s="637"/>
      <c r="F1" s="637"/>
      <c r="G1" s="637"/>
      <c r="H1" s="104"/>
      <c r="I1" s="104"/>
      <c r="J1" s="543"/>
      <c r="K1" s="104"/>
      <c r="L1" s="104"/>
      <c r="M1" s="104"/>
      <c r="N1" s="104"/>
      <c r="O1" s="104"/>
      <c r="P1" s="6"/>
      <c r="Q1" s="6"/>
      <c r="R1" s="6"/>
    </row>
    <row r="2" spans="2:18" ht="23.4" x14ac:dyDescent="0.45">
      <c r="B2" s="638" t="s">
        <v>180</v>
      </c>
      <c r="C2" s="638"/>
      <c r="D2" s="638"/>
      <c r="E2" s="638"/>
      <c r="F2" s="638"/>
      <c r="G2" s="638"/>
      <c r="H2" s="105"/>
      <c r="I2" s="105"/>
      <c r="K2" s="105"/>
      <c r="L2" s="105"/>
      <c r="M2" s="105"/>
      <c r="N2" s="545"/>
      <c r="O2" s="105"/>
      <c r="Q2" s="6"/>
      <c r="R2" s="6"/>
    </row>
    <row r="3" spans="2:18" ht="5.4" customHeight="1" thickBot="1" x14ac:dyDescent="0.5">
      <c r="Q3" s="6" t="s">
        <v>16</v>
      </c>
      <c r="R3" s="6" t="s">
        <v>17</v>
      </c>
    </row>
    <row r="4" spans="2:18" ht="15" thickBot="1" x14ac:dyDescent="0.35">
      <c r="H4" s="639" t="s">
        <v>3</v>
      </c>
      <c r="I4" s="640"/>
      <c r="J4" s="640"/>
      <c r="K4" s="641"/>
      <c r="L4" s="639" t="s">
        <v>4</v>
      </c>
      <c r="M4" s="640"/>
      <c r="N4" s="640"/>
      <c r="O4" s="641"/>
      <c r="Q4" s="642" t="s">
        <v>5</v>
      </c>
      <c r="R4" s="643"/>
    </row>
    <row r="5" spans="2:18" ht="48" customHeight="1" thickBot="1" x14ac:dyDescent="0.35">
      <c r="B5" s="114" t="s">
        <v>6</v>
      </c>
      <c r="C5" s="116" t="s">
        <v>7</v>
      </c>
      <c r="D5" s="321" t="s">
        <v>8</v>
      </c>
      <c r="E5" s="321" t="s">
        <v>9</v>
      </c>
      <c r="F5" s="11" t="s">
        <v>10</v>
      </c>
      <c r="G5" s="11" t="s">
        <v>54</v>
      </c>
      <c r="H5" s="546" t="s">
        <v>181</v>
      </c>
      <c r="I5" s="120" t="s">
        <v>12</v>
      </c>
      <c r="J5" s="547" t="s">
        <v>56</v>
      </c>
      <c r="K5" s="548" t="s">
        <v>14</v>
      </c>
      <c r="L5" s="546" t="s">
        <v>181</v>
      </c>
      <c r="M5" s="120" t="s">
        <v>12</v>
      </c>
      <c r="N5" s="547" t="s">
        <v>56</v>
      </c>
      <c r="O5" s="265" t="s">
        <v>14</v>
      </c>
      <c r="P5" s="549" t="s">
        <v>15</v>
      </c>
      <c r="Q5" s="550" t="s">
        <v>16</v>
      </c>
      <c r="R5" s="551" t="s">
        <v>17</v>
      </c>
    </row>
    <row r="6" spans="2:18" x14ac:dyDescent="0.3">
      <c r="B6" s="129" t="s">
        <v>182</v>
      </c>
      <c r="C6" s="365" t="s">
        <v>183</v>
      </c>
      <c r="D6" s="131" t="s">
        <v>184</v>
      </c>
      <c r="E6" s="552">
        <v>7.4999999999999997E-2</v>
      </c>
      <c r="F6" s="129" t="s">
        <v>185</v>
      </c>
      <c r="G6" s="129" t="s">
        <v>66</v>
      </c>
      <c r="H6" s="553">
        <v>12190</v>
      </c>
      <c r="I6" s="554">
        <v>400</v>
      </c>
      <c r="J6" s="555">
        <f>H6-I6</f>
        <v>11790</v>
      </c>
      <c r="K6" s="556"/>
      <c r="L6" s="553">
        <v>12490</v>
      </c>
      <c r="M6" s="554">
        <v>400</v>
      </c>
      <c r="N6" s="555">
        <f>L6-M6</f>
        <v>12090</v>
      </c>
      <c r="O6" s="556"/>
      <c r="P6" s="34" t="s">
        <v>22</v>
      </c>
      <c r="Q6" s="557" t="s">
        <v>186</v>
      </c>
      <c r="R6" s="558"/>
    </row>
    <row r="7" spans="2:18" x14ac:dyDescent="0.3">
      <c r="B7" s="8" t="s">
        <v>182</v>
      </c>
      <c r="C7" s="240" t="s">
        <v>183</v>
      </c>
      <c r="D7" s="149" t="s">
        <v>187</v>
      </c>
      <c r="E7" s="559">
        <v>0</v>
      </c>
      <c r="F7" s="8" t="s">
        <v>188</v>
      </c>
      <c r="G7" s="8" t="s">
        <v>189</v>
      </c>
      <c r="H7" s="243">
        <v>12790</v>
      </c>
      <c r="I7" s="299">
        <v>400</v>
      </c>
      <c r="J7" s="560">
        <f t="shared" ref="J7:J46" si="0">H7-I7</f>
        <v>12390</v>
      </c>
      <c r="K7" s="561"/>
      <c r="L7" s="243">
        <v>13090</v>
      </c>
      <c r="M7" s="299">
        <v>400</v>
      </c>
      <c r="N7" s="560">
        <f t="shared" ref="N7:N22" si="1">L7-M7</f>
        <v>12690</v>
      </c>
      <c r="O7" s="561"/>
      <c r="P7" s="1" t="s">
        <v>22</v>
      </c>
      <c r="Q7" s="562" t="s">
        <v>186</v>
      </c>
      <c r="R7" s="563"/>
    </row>
    <row r="8" spans="2:18" ht="16.5" customHeight="1" x14ac:dyDescent="0.3">
      <c r="B8" s="8" t="s">
        <v>182</v>
      </c>
      <c r="C8" s="240" t="s">
        <v>183</v>
      </c>
      <c r="D8" s="149" t="s">
        <v>190</v>
      </c>
      <c r="E8" s="559">
        <v>7.4999999999999997E-2</v>
      </c>
      <c r="F8" s="8" t="s">
        <v>191</v>
      </c>
      <c r="G8" s="8" t="s">
        <v>66</v>
      </c>
      <c r="H8" s="243">
        <v>13190</v>
      </c>
      <c r="I8" s="299">
        <v>200</v>
      </c>
      <c r="J8" s="560">
        <f t="shared" si="0"/>
        <v>12990</v>
      </c>
      <c r="K8" s="561"/>
      <c r="L8" s="243">
        <v>13490</v>
      </c>
      <c r="M8" s="299">
        <v>200</v>
      </c>
      <c r="N8" s="560">
        <f t="shared" si="1"/>
        <v>13290</v>
      </c>
      <c r="O8" s="561"/>
      <c r="P8" s="1" t="s">
        <v>22</v>
      </c>
      <c r="Q8" s="562" t="s">
        <v>186</v>
      </c>
      <c r="R8" s="563"/>
    </row>
    <row r="9" spans="2:18" ht="16.5" customHeight="1" x14ac:dyDescent="0.3">
      <c r="B9" s="8" t="s">
        <v>182</v>
      </c>
      <c r="C9" s="240" t="s">
        <v>183</v>
      </c>
      <c r="D9" s="149" t="s">
        <v>192</v>
      </c>
      <c r="E9" s="559">
        <v>0</v>
      </c>
      <c r="F9" s="8" t="s">
        <v>193</v>
      </c>
      <c r="G9" s="8" t="s">
        <v>189</v>
      </c>
      <c r="H9" s="243">
        <v>13790</v>
      </c>
      <c r="I9" s="299">
        <v>200</v>
      </c>
      <c r="J9" s="560">
        <f t="shared" si="0"/>
        <v>13590</v>
      </c>
      <c r="K9" s="561"/>
      <c r="L9" s="243">
        <v>14090</v>
      </c>
      <c r="M9" s="299">
        <v>200</v>
      </c>
      <c r="N9" s="560">
        <f t="shared" si="1"/>
        <v>13890</v>
      </c>
      <c r="O9" s="561"/>
      <c r="P9" s="1" t="s">
        <v>22</v>
      </c>
      <c r="Q9" s="562" t="s">
        <v>186</v>
      </c>
      <c r="R9" s="563"/>
    </row>
    <row r="10" spans="2:18" x14ac:dyDescent="0.3">
      <c r="B10" s="8" t="s">
        <v>182</v>
      </c>
      <c r="C10" s="240" t="s">
        <v>183</v>
      </c>
      <c r="D10" s="149" t="s">
        <v>194</v>
      </c>
      <c r="E10" s="559">
        <v>7.4999999999999997E-2</v>
      </c>
      <c r="F10" s="8" t="s">
        <v>195</v>
      </c>
      <c r="G10" s="8" t="s">
        <v>66</v>
      </c>
      <c r="H10" s="243">
        <v>14190</v>
      </c>
      <c r="I10" s="299">
        <v>200</v>
      </c>
      <c r="J10" s="560">
        <f t="shared" si="0"/>
        <v>13990</v>
      </c>
      <c r="K10" s="561"/>
      <c r="L10" s="243">
        <v>14490</v>
      </c>
      <c r="M10" s="299">
        <v>200</v>
      </c>
      <c r="N10" s="560">
        <f t="shared" si="1"/>
        <v>14290</v>
      </c>
      <c r="O10" s="561"/>
      <c r="P10" s="1" t="s">
        <v>22</v>
      </c>
      <c r="Q10" s="562" t="s">
        <v>186</v>
      </c>
      <c r="R10" s="563"/>
    </row>
    <row r="11" spans="2:18" x14ac:dyDescent="0.3">
      <c r="B11" s="8" t="s">
        <v>182</v>
      </c>
      <c r="C11" s="240" t="s">
        <v>183</v>
      </c>
      <c r="D11" s="149" t="s">
        <v>196</v>
      </c>
      <c r="E11" s="559">
        <v>0</v>
      </c>
      <c r="F11" s="8" t="s">
        <v>197</v>
      </c>
      <c r="G11" s="8" t="s">
        <v>189</v>
      </c>
      <c r="H11" s="564">
        <v>14790</v>
      </c>
      <c r="I11" s="299">
        <v>200</v>
      </c>
      <c r="J11" s="560">
        <f t="shared" si="0"/>
        <v>14590</v>
      </c>
      <c r="K11" s="561"/>
      <c r="L11" s="564">
        <v>15090</v>
      </c>
      <c r="M11" s="299">
        <v>200</v>
      </c>
      <c r="N11" s="560">
        <f t="shared" si="1"/>
        <v>14890</v>
      </c>
      <c r="O11" s="561"/>
      <c r="P11" s="1" t="s">
        <v>22</v>
      </c>
      <c r="Q11" s="562" t="s">
        <v>186</v>
      </c>
      <c r="R11" s="563"/>
    </row>
    <row r="12" spans="2:18" ht="16.5" customHeight="1" x14ac:dyDescent="0.3">
      <c r="B12" s="8" t="s">
        <v>182</v>
      </c>
      <c r="C12" s="240" t="s">
        <v>183</v>
      </c>
      <c r="D12" s="149" t="s">
        <v>198</v>
      </c>
      <c r="E12" s="559">
        <v>7.4999999999999997E-2</v>
      </c>
      <c r="F12" s="8" t="s">
        <v>199</v>
      </c>
      <c r="G12" s="8" t="s">
        <v>66</v>
      </c>
      <c r="H12" s="564">
        <v>15190</v>
      </c>
      <c r="I12" s="299">
        <v>200</v>
      </c>
      <c r="J12" s="560">
        <f t="shared" si="0"/>
        <v>14990</v>
      </c>
      <c r="K12" s="561"/>
      <c r="L12" s="564">
        <v>15490</v>
      </c>
      <c r="M12" s="299">
        <v>200</v>
      </c>
      <c r="N12" s="560">
        <f t="shared" si="1"/>
        <v>15290</v>
      </c>
      <c r="O12" s="561"/>
      <c r="P12" s="1" t="s">
        <v>22</v>
      </c>
      <c r="Q12" s="562" t="s">
        <v>186</v>
      </c>
      <c r="R12" s="563"/>
    </row>
    <row r="13" spans="2:18" ht="16.5" customHeight="1" x14ac:dyDescent="0.3">
      <c r="B13" s="10" t="s">
        <v>182</v>
      </c>
      <c r="C13" s="329" t="s">
        <v>183</v>
      </c>
      <c r="D13" s="330" t="s">
        <v>200</v>
      </c>
      <c r="E13" s="565">
        <v>0</v>
      </c>
      <c r="F13" s="10" t="s">
        <v>201</v>
      </c>
      <c r="G13" s="10" t="s">
        <v>189</v>
      </c>
      <c r="H13" s="566">
        <v>15790</v>
      </c>
      <c r="I13" s="567">
        <v>200</v>
      </c>
      <c r="J13" s="568">
        <f t="shared" si="0"/>
        <v>15590</v>
      </c>
      <c r="K13" s="569"/>
      <c r="L13" s="566">
        <v>16090</v>
      </c>
      <c r="M13" s="567">
        <v>200</v>
      </c>
      <c r="N13" s="568">
        <f t="shared" si="1"/>
        <v>15890</v>
      </c>
      <c r="O13" s="569"/>
      <c r="P13" s="68" t="s">
        <v>22</v>
      </c>
      <c r="Q13" s="570" t="s">
        <v>186</v>
      </c>
      <c r="R13" s="571"/>
    </row>
    <row r="14" spans="2:18" ht="16.5" customHeight="1" x14ac:dyDescent="0.3">
      <c r="B14" s="8" t="s">
        <v>182</v>
      </c>
      <c r="C14" s="240" t="s">
        <v>202</v>
      </c>
      <c r="D14" s="149" t="s">
        <v>203</v>
      </c>
      <c r="E14" s="559">
        <v>0.1</v>
      </c>
      <c r="F14" s="8" t="s">
        <v>204</v>
      </c>
      <c r="G14" s="8" t="s">
        <v>66</v>
      </c>
      <c r="H14" s="564">
        <v>14690</v>
      </c>
      <c r="I14" s="299">
        <v>500</v>
      </c>
      <c r="J14" s="560">
        <f t="shared" si="0"/>
        <v>14190</v>
      </c>
      <c r="K14" s="561"/>
      <c r="L14" s="564">
        <v>14990</v>
      </c>
      <c r="M14" s="299">
        <v>500</v>
      </c>
      <c r="N14" s="560">
        <f t="shared" si="1"/>
        <v>14490</v>
      </c>
      <c r="O14" s="561"/>
      <c r="P14" s="1" t="s">
        <v>22</v>
      </c>
      <c r="Q14" s="562" t="s">
        <v>186</v>
      </c>
      <c r="R14" s="563"/>
    </row>
    <row r="15" spans="2:18" ht="16.5" customHeight="1" x14ac:dyDescent="0.3">
      <c r="B15" s="8" t="s">
        <v>182</v>
      </c>
      <c r="C15" s="240" t="s">
        <v>202</v>
      </c>
      <c r="D15" s="149" t="s">
        <v>205</v>
      </c>
      <c r="E15" s="559">
        <v>0.1</v>
      </c>
      <c r="F15" s="8" t="s">
        <v>206</v>
      </c>
      <c r="G15" s="8" t="s">
        <v>66</v>
      </c>
      <c r="H15" s="564">
        <v>15690</v>
      </c>
      <c r="I15" s="299">
        <v>500</v>
      </c>
      <c r="J15" s="560">
        <f t="shared" si="0"/>
        <v>15190</v>
      </c>
      <c r="K15" s="561"/>
      <c r="L15" s="564">
        <v>15990</v>
      </c>
      <c r="M15" s="299">
        <v>500</v>
      </c>
      <c r="N15" s="560">
        <f t="shared" si="1"/>
        <v>15490</v>
      </c>
      <c r="O15" s="561"/>
      <c r="P15" s="1" t="s">
        <v>22</v>
      </c>
      <c r="Q15" s="562" t="s">
        <v>186</v>
      </c>
      <c r="R15" s="563"/>
    </row>
    <row r="16" spans="2:18" ht="16.5" customHeight="1" x14ac:dyDescent="0.3">
      <c r="B16" s="8" t="s">
        <v>182</v>
      </c>
      <c r="C16" s="240" t="s">
        <v>202</v>
      </c>
      <c r="D16" s="149" t="s">
        <v>207</v>
      </c>
      <c r="E16" s="559">
        <v>0.05</v>
      </c>
      <c r="F16" s="8" t="s">
        <v>208</v>
      </c>
      <c r="G16" s="8" t="s">
        <v>66</v>
      </c>
      <c r="H16" s="564">
        <v>16690</v>
      </c>
      <c r="I16" s="299">
        <v>500</v>
      </c>
      <c r="J16" s="560">
        <f t="shared" si="0"/>
        <v>16190</v>
      </c>
      <c r="K16" s="561"/>
      <c r="L16" s="564">
        <v>16990</v>
      </c>
      <c r="M16" s="299">
        <v>500</v>
      </c>
      <c r="N16" s="560">
        <f t="shared" si="1"/>
        <v>16490</v>
      </c>
      <c r="O16" s="561"/>
      <c r="P16" s="1" t="s">
        <v>22</v>
      </c>
      <c r="Q16" s="562" t="s">
        <v>186</v>
      </c>
      <c r="R16" s="563"/>
    </row>
    <row r="17" spans="2:18" ht="16.5" customHeight="1" x14ac:dyDescent="0.3">
      <c r="B17" s="9" t="s">
        <v>182</v>
      </c>
      <c r="C17" s="270" t="s">
        <v>209</v>
      </c>
      <c r="D17" s="270" t="s">
        <v>210</v>
      </c>
      <c r="E17" s="572">
        <v>0.1</v>
      </c>
      <c r="F17" s="9" t="s">
        <v>211</v>
      </c>
      <c r="G17" s="9" t="s">
        <v>66</v>
      </c>
      <c r="H17" s="274">
        <v>14690</v>
      </c>
      <c r="I17" s="296">
        <v>200</v>
      </c>
      <c r="J17" s="573">
        <f t="shared" si="0"/>
        <v>14490</v>
      </c>
      <c r="K17" s="574"/>
      <c r="L17" s="274">
        <v>14990</v>
      </c>
      <c r="M17" s="296">
        <v>200</v>
      </c>
      <c r="N17" s="573">
        <f t="shared" si="1"/>
        <v>14790</v>
      </c>
      <c r="O17" s="574"/>
      <c r="P17" s="77" t="s">
        <v>22</v>
      </c>
      <c r="Q17" s="557" t="s">
        <v>212</v>
      </c>
      <c r="R17" s="558"/>
    </row>
    <row r="18" spans="2:18" ht="16.5" customHeight="1" x14ac:dyDescent="0.3">
      <c r="B18" s="8" t="s">
        <v>182</v>
      </c>
      <c r="C18" s="240" t="s">
        <v>209</v>
      </c>
      <c r="D18" s="240" t="s">
        <v>213</v>
      </c>
      <c r="E18" s="575">
        <v>0</v>
      </c>
      <c r="F18" s="8" t="s">
        <v>214</v>
      </c>
      <c r="G18" s="8" t="s">
        <v>189</v>
      </c>
      <c r="H18" s="243">
        <v>14690</v>
      </c>
      <c r="I18" s="299">
        <v>200</v>
      </c>
      <c r="J18" s="560">
        <f t="shared" si="0"/>
        <v>14490</v>
      </c>
      <c r="K18" s="249"/>
      <c r="L18" s="243">
        <v>14990</v>
      </c>
      <c r="M18" s="576">
        <v>200</v>
      </c>
      <c r="N18" s="560">
        <f t="shared" si="1"/>
        <v>14790</v>
      </c>
      <c r="O18" s="249"/>
      <c r="P18" s="1" t="s">
        <v>22</v>
      </c>
      <c r="Q18" s="562" t="s">
        <v>212</v>
      </c>
      <c r="R18" s="563"/>
    </row>
    <row r="19" spans="2:18" ht="16.5" customHeight="1" x14ac:dyDescent="0.3">
      <c r="B19" s="8" t="s">
        <v>182</v>
      </c>
      <c r="C19" s="240" t="s">
        <v>209</v>
      </c>
      <c r="D19" s="240" t="s">
        <v>215</v>
      </c>
      <c r="E19" s="575">
        <v>0.1</v>
      </c>
      <c r="F19" s="8" t="s">
        <v>216</v>
      </c>
      <c r="G19" s="8" t="s">
        <v>66</v>
      </c>
      <c r="H19" s="243">
        <v>15690</v>
      </c>
      <c r="I19" s="299">
        <v>200</v>
      </c>
      <c r="J19" s="560">
        <f t="shared" si="0"/>
        <v>15490</v>
      </c>
      <c r="K19" s="249"/>
      <c r="L19" s="243">
        <v>15990</v>
      </c>
      <c r="M19" s="576">
        <v>200</v>
      </c>
      <c r="N19" s="560">
        <f t="shared" si="1"/>
        <v>15790</v>
      </c>
      <c r="O19" s="249"/>
      <c r="P19" s="1" t="s">
        <v>22</v>
      </c>
      <c r="Q19" s="562" t="s">
        <v>212</v>
      </c>
      <c r="R19" s="563"/>
    </row>
    <row r="20" spans="2:18" ht="16.5" customHeight="1" x14ac:dyDescent="0.3">
      <c r="B20" s="8" t="s">
        <v>182</v>
      </c>
      <c r="C20" s="240" t="s">
        <v>209</v>
      </c>
      <c r="D20" s="240" t="s">
        <v>217</v>
      </c>
      <c r="E20" s="575">
        <v>0</v>
      </c>
      <c r="F20" s="8" t="s">
        <v>218</v>
      </c>
      <c r="G20" s="8" t="s">
        <v>189</v>
      </c>
      <c r="H20" s="243">
        <v>15690</v>
      </c>
      <c r="I20" s="299">
        <v>200</v>
      </c>
      <c r="J20" s="560">
        <f t="shared" si="0"/>
        <v>15490</v>
      </c>
      <c r="K20" s="249"/>
      <c r="L20" s="243">
        <v>15990</v>
      </c>
      <c r="M20" s="576">
        <v>200</v>
      </c>
      <c r="N20" s="560">
        <f t="shared" si="1"/>
        <v>15790</v>
      </c>
      <c r="O20" s="249"/>
      <c r="P20" s="1" t="s">
        <v>22</v>
      </c>
      <c r="Q20" s="562" t="s">
        <v>212</v>
      </c>
      <c r="R20" s="563"/>
    </row>
    <row r="21" spans="2:18" ht="16.5" customHeight="1" x14ac:dyDescent="0.3">
      <c r="B21" s="8" t="s">
        <v>182</v>
      </c>
      <c r="C21" s="240"/>
      <c r="D21" s="240"/>
      <c r="E21" s="575">
        <v>7.4999999999999997E-2</v>
      </c>
      <c r="F21" s="8" t="s">
        <v>219</v>
      </c>
      <c r="G21" s="8" t="s">
        <v>66</v>
      </c>
      <c r="H21" s="577"/>
      <c r="I21" s="578"/>
      <c r="J21" s="579"/>
      <c r="K21" s="249"/>
      <c r="L21" s="243">
        <v>18290</v>
      </c>
      <c r="M21" s="576">
        <v>1000</v>
      </c>
      <c r="N21" s="560">
        <f t="shared" si="1"/>
        <v>17290</v>
      </c>
      <c r="O21" s="249"/>
      <c r="P21" s="1" t="s">
        <v>22</v>
      </c>
      <c r="Q21" s="562" t="s">
        <v>220</v>
      </c>
      <c r="R21" s="563"/>
    </row>
    <row r="22" spans="2:18" ht="16.5" customHeight="1" x14ac:dyDescent="0.3">
      <c r="B22" s="8" t="s">
        <v>182</v>
      </c>
      <c r="C22" s="329" t="s">
        <v>209</v>
      </c>
      <c r="D22" s="329" t="s">
        <v>221</v>
      </c>
      <c r="E22" s="575">
        <v>7.4999999999999997E-2</v>
      </c>
      <c r="F22" s="8" t="s">
        <v>222</v>
      </c>
      <c r="G22" s="8" t="s">
        <v>66</v>
      </c>
      <c r="H22" s="243">
        <v>19290</v>
      </c>
      <c r="I22" s="299">
        <v>1300</v>
      </c>
      <c r="J22" s="560">
        <f t="shared" si="0"/>
        <v>17990</v>
      </c>
      <c r="K22" s="249"/>
      <c r="L22" s="243">
        <v>19290</v>
      </c>
      <c r="M22" s="299">
        <v>1000</v>
      </c>
      <c r="N22" s="560">
        <f t="shared" si="1"/>
        <v>18290</v>
      </c>
      <c r="O22" s="249"/>
      <c r="P22" s="1" t="s">
        <v>22</v>
      </c>
      <c r="Q22" s="570" t="s">
        <v>220</v>
      </c>
      <c r="R22" s="571"/>
    </row>
    <row r="23" spans="2:18" ht="16.5" customHeight="1" x14ac:dyDescent="0.3">
      <c r="B23" s="9" t="s">
        <v>182</v>
      </c>
      <c r="C23" s="580" t="s">
        <v>223</v>
      </c>
      <c r="D23" s="580" t="s">
        <v>224</v>
      </c>
      <c r="E23" s="581">
        <v>7.4999999999999997E-2</v>
      </c>
      <c r="F23" s="9" t="s">
        <v>225</v>
      </c>
      <c r="G23" s="9" t="s">
        <v>66</v>
      </c>
      <c r="H23" s="582">
        <v>17990</v>
      </c>
      <c r="I23" s="296">
        <v>1000</v>
      </c>
      <c r="J23" s="573">
        <f t="shared" si="0"/>
        <v>16990</v>
      </c>
      <c r="K23" s="583"/>
      <c r="L23" s="582">
        <v>18290</v>
      </c>
      <c r="M23" s="296">
        <v>1000</v>
      </c>
      <c r="N23" s="573">
        <f>L23-M23</f>
        <v>17290</v>
      </c>
      <c r="O23" s="583"/>
      <c r="P23" s="77" t="s">
        <v>28</v>
      </c>
      <c r="Q23" s="562" t="s">
        <v>186</v>
      </c>
      <c r="R23" s="563"/>
    </row>
    <row r="24" spans="2:18" ht="16.5" customHeight="1" x14ac:dyDescent="0.3">
      <c r="B24" s="8" t="s">
        <v>182</v>
      </c>
      <c r="C24" s="149" t="s">
        <v>223</v>
      </c>
      <c r="D24" s="149" t="s">
        <v>226</v>
      </c>
      <c r="E24" s="559">
        <v>0</v>
      </c>
      <c r="F24" s="8" t="s">
        <v>227</v>
      </c>
      <c r="G24" s="8" t="s">
        <v>189</v>
      </c>
      <c r="H24" s="564">
        <v>18590</v>
      </c>
      <c r="I24" s="299">
        <v>1000</v>
      </c>
      <c r="J24" s="560">
        <f t="shared" si="0"/>
        <v>17590</v>
      </c>
      <c r="K24" s="561"/>
      <c r="L24" s="564">
        <v>18890</v>
      </c>
      <c r="M24" s="299">
        <v>1000</v>
      </c>
      <c r="N24" s="560">
        <f t="shared" ref="N24:N46" si="2">L24-M24</f>
        <v>17890</v>
      </c>
      <c r="O24" s="561"/>
      <c r="P24" s="1" t="s">
        <v>28</v>
      </c>
      <c r="Q24" s="562" t="s">
        <v>186</v>
      </c>
      <c r="R24" s="563"/>
    </row>
    <row r="25" spans="2:18" ht="16.5" customHeight="1" x14ac:dyDescent="0.3">
      <c r="B25" s="8" t="s">
        <v>182</v>
      </c>
      <c r="C25" s="149" t="s">
        <v>223</v>
      </c>
      <c r="D25" s="149" t="s">
        <v>228</v>
      </c>
      <c r="E25" s="559">
        <v>7.4999999999999997E-2</v>
      </c>
      <c r="F25" s="8" t="s">
        <v>229</v>
      </c>
      <c r="G25" s="8" t="s">
        <v>66</v>
      </c>
      <c r="H25" s="564">
        <v>18990</v>
      </c>
      <c r="I25" s="299">
        <v>1000</v>
      </c>
      <c r="J25" s="560">
        <f t="shared" si="0"/>
        <v>17990</v>
      </c>
      <c r="K25" s="561"/>
      <c r="L25" s="564">
        <v>19290</v>
      </c>
      <c r="M25" s="299">
        <v>1000</v>
      </c>
      <c r="N25" s="560">
        <f t="shared" si="2"/>
        <v>18290</v>
      </c>
      <c r="O25" s="561"/>
      <c r="P25" s="1" t="s">
        <v>28</v>
      </c>
      <c r="Q25" s="562" t="s">
        <v>186</v>
      </c>
      <c r="R25" s="563"/>
    </row>
    <row r="26" spans="2:18" ht="16.5" customHeight="1" x14ac:dyDescent="0.3">
      <c r="B26" s="8" t="s">
        <v>182</v>
      </c>
      <c r="C26" s="149" t="s">
        <v>223</v>
      </c>
      <c r="D26" s="149" t="s">
        <v>230</v>
      </c>
      <c r="E26" s="559">
        <v>0</v>
      </c>
      <c r="F26" s="8" t="s">
        <v>231</v>
      </c>
      <c r="G26" s="8" t="s">
        <v>189</v>
      </c>
      <c r="H26" s="564">
        <v>19590</v>
      </c>
      <c r="I26" s="299">
        <v>1000</v>
      </c>
      <c r="J26" s="560">
        <f t="shared" si="0"/>
        <v>18590</v>
      </c>
      <c r="K26" s="561"/>
      <c r="L26" s="564">
        <v>19890</v>
      </c>
      <c r="M26" s="299">
        <v>1000</v>
      </c>
      <c r="N26" s="560">
        <f t="shared" si="2"/>
        <v>18890</v>
      </c>
      <c r="O26" s="561"/>
      <c r="P26" s="1" t="s">
        <v>28</v>
      </c>
      <c r="Q26" s="562" t="s">
        <v>186</v>
      </c>
      <c r="R26" s="563"/>
    </row>
    <row r="27" spans="2:18" ht="16.5" customHeight="1" x14ac:dyDescent="0.3">
      <c r="B27" s="8" t="s">
        <v>182</v>
      </c>
      <c r="C27" s="149" t="s">
        <v>223</v>
      </c>
      <c r="D27" s="149" t="s">
        <v>232</v>
      </c>
      <c r="E27" s="559">
        <v>7.4999999999999997E-2</v>
      </c>
      <c r="F27" s="8" t="s">
        <v>233</v>
      </c>
      <c r="G27" s="8" t="s">
        <v>66</v>
      </c>
      <c r="H27" s="564">
        <v>19990</v>
      </c>
      <c r="I27" s="299">
        <v>1000</v>
      </c>
      <c r="J27" s="560">
        <f t="shared" si="0"/>
        <v>18990</v>
      </c>
      <c r="K27" s="561"/>
      <c r="L27" s="564">
        <v>20290</v>
      </c>
      <c r="M27" s="299">
        <v>1000</v>
      </c>
      <c r="N27" s="560">
        <f t="shared" si="2"/>
        <v>19290</v>
      </c>
      <c r="O27" s="561"/>
      <c r="P27" s="1" t="s">
        <v>28</v>
      </c>
      <c r="Q27" s="562" t="s">
        <v>186</v>
      </c>
      <c r="R27" s="563"/>
    </row>
    <row r="28" spans="2:18" ht="16.5" customHeight="1" x14ac:dyDescent="0.3">
      <c r="B28" s="10" t="s">
        <v>182</v>
      </c>
      <c r="C28" s="330" t="s">
        <v>223</v>
      </c>
      <c r="D28" s="330" t="s">
        <v>234</v>
      </c>
      <c r="E28" s="565">
        <v>0</v>
      </c>
      <c r="F28" s="10" t="s">
        <v>235</v>
      </c>
      <c r="G28" s="10" t="s">
        <v>189</v>
      </c>
      <c r="H28" s="566">
        <v>20590</v>
      </c>
      <c r="I28" s="567">
        <v>1000</v>
      </c>
      <c r="J28" s="568">
        <f t="shared" si="0"/>
        <v>19590</v>
      </c>
      <c r="K28" s="569"/>
      <c r="L28" s="566">
        <v>20890</v>
      </c>
      <c r="M28" s="567">
        <v>1000</v>
      </c>
      <c r="N28" s="568">
        <f t="shared" si="2"/>
        <v>19890</v>
      </c>
      <c r="O28" s="569"/>
      <c r="P28" s="68" t="s">
        <v>28</v>
      </c>
      <c r="Q28" s="570" t="s">
        <v>186</v>
      </c>
      <c r="R28" s="571"/>
    </row>
    <row r="29" spans="2:18" ht="16.5" customHeight="1" x14ac:dyDescent="0.3">
      <c r="B29" s="9" t="s">
        <v>182</v>
      </c>
      <c r="C29" s="580" t="s">
        <v>236</v>
      </c>
      <c r="D29" s="584" t="s">
        <v>237</v>
      </c>
      <c r="E29" s="581">
        <v>0.05</v>
      </c>
      <c r="F29" s="9" t="s">
        <v>238</v>
      </c>
      <c r="G29" s="9" t="s">
        <v>66</v>
      </c>
      <c r="H29" s="582">
        <v>11490</v>
      </c>
      <c r="I29" s="296">
        <v>1300</v>
      </c>
      <c r="J29" s="573">
        <f>H29-I29</f>
        <v>10190</v>
      </c>
      <c r="K29" s="583"/>
      <c r="L29" s="582">
        <v>11490</v>
      </c>
      <c r="M29" s="296">
        <v>1000</v>
      </c>
      <c r="N29" s="573">
        <f>L29-M29</f>
        <v>10490</v>
      </c>
      <c r="O29" s="583"/>
      <c r="P29" s="77" t="s">
        <v>22</v>
      </c>
      <c r="Q29" s="562"/>
      <c r="R29" s="563"/>
    </row>
    <row r="30" spans="2:18" ht="16.5" customHeight="1" x14ac:dyDescent="0.3">
      <c r="B30" s="8" t="s">
        <v>182</v>
      </c>
      <c r="C30" s="149" t="s">
        <v>236</v>
      </c>
      <c r="D30" s="585" t="s">
        <v>239</v>
      </c>
      <c r="E30" s="559">
        <v>0</v>
      </c>
      <c r="F30" s="8" t="s">
        <v>240</v>
      </c>
      <c r="G30" s="8" t="s">
        <v>189</v>
      </c>
      <c r="H30" s="564">
        <v>11990</v>
      </c>
      <c r="I30" s="299">
        <v>1300</v>
      </c>
      <c r="J30" s="560">
        <f>H30-I30</f>
        <v>10690</v>
      </c>
      <c r="K30" s="561"/>
      <c r="L30" s="564">
        <v>11990</v>
      </c>
      <c r="M30" s="299">
        <v>1000</v>
      </c>
      <c r="N30" s="560">
        <f>L30-M30</f>
        <v>10990</v>
      </c>
      <c r="O30" s="561"/>
      <c r="P30" s="1" t="s">
        <v>22</v>
      </c>
      <c r="Q30" s="562"/>
      <c r="R30" s="563"/>
    </row>
    <row r="31" spans="2:18" ht="16.5" customHeight="1" x14ac:dyDescent="0.3">
      <c r="B31" s="8" t="s">
        <v>182</v>
      </c>
      <c r="C31" s="149" t="s">
        <v>236</v>
      </c>
      <c r="D31" s="240" t="s">
        <v>241</v>
      </c>
      <c r="E31" s="559">
        <v>0.05</v>
      </c>
      <c r="F31" s="8" t="s">
        <v>242</v>
      </c>
      <c r="G31" s="8" t="s">
        <v>66</v>
      </c>
      <c r="H31" s="564">
        <v>12290</v>
      </c>
      <c r="I31" s="299">
        <v>1300</v>
      </c>
      <c r="J31" s="560">
        <f>H31-I31</f>
        <v>10990</v>
      </c>
      <c r="K31" s="561"/>
      <c r="L31" s="564">
        <v>12290</v>
      </c>
      <c r="M31" s="299">
        <v>1000</v>
      </c>
      <c r="N31" s="560">
        <f>L31-M31</f>
        <v>11290</v>
      </c>
      <c r="O31" s="561"/>
      <c r="P31" s="1" t="s">
        <v>22</v>
      </c>
      <c r="Q31" s="562"/>
      <c r="R31" s="563"/>
    </row>
    <row r="32" spans="2:18" ht="16.5" customHeight="1" x14ac:dyDescent="0.3">
      <c r="B32" s="10" t="s">
        <v>182</v>
      </c>
      <c r="C32" s="330" t="s">
        <v>236</v>
      </c>
      <c r="D32" s="329" t="s">
        <v>243</v>
      </c>
      <c r="E32" s="565">
        <v>0</v>
      </c>
      <c r="F32" s="10" t="s">
        <v>244</v>
      </c>
      <c r="G32" s="10" t="s">
        <v>189</v>
      </c>
      <c r="H32" s="566">
        <v>12790</v>
      </c>
      <c r="I32" s="567">
        <v>1300</v>
      </c>
      <c r="J32" s="568">
        <f>H32-I32</f>
        <v>11490</v>
      </c>
      <c r="K32" s="569"/>
      <c r="L32" s="566">
        <v>12790</v>
      </c>
      <c r="M32" s="567">
        <v>1000</v>
      </c>
      <c r="N32" s="568">
        <f>L32-M32</f>
        <v>11790</v>
      </c>
      <c r="O32" s="569"/>
      <c r="P32" s="68" t="s">
        <v>22</v>
      </c>
      <c r="Q32" s="570"/>
      <c r="R32" s="571"/>
    </row>
    <row r="33" spans="2:18" ht="16.5" customHeight="1" x14ac:dyDescent="0.3">
      <c r="B33" s="8" t="s">
        <v>182</v>
      </c>
      <c r="C33" s="149" t="s">
        <v>245</v>
      </c>
      <c r="D33" s="149" t="s">
        <v>246</v>
      </c>
      <c r="E33" s="559">
        <v>7.4999999999999997E-2</v>
      </c>
      <c r="F33" s="8" t="s">
        <v>247</v>
      </c>
      <c r="G33" s="8" t="s">
        <v>66</v>
      </c>
      <c r="H33" s="564">
        <v>11190</v>
      </c>
      <c r="I33" s="299">
        <v>500</v>
      </c>
      <c r="J33" s="560">
        <f t="shared" si="0"/>
        <v>10690</v>
      </c>
      <c r="K33" s="561"/>
      <c r="L33" s="564">
        <v>11490</v>
      </c>
      <c r="M33" s="299">
        <v>500</v>
      </c>
      <c r="N33" s="560">
        <f t="shared" si="2"/>
        <v>10990</v>
      </c>
      <c r="O33" s="561"/>
      <c r="P33" s="1" t="s">
        <v>28</v>
      </c>
      <c r="Q33" s="562" t="s">
        <v>248</v>
      </c>
      <c r="R33" s="558"/>
    </row>
    <row r="34" spans="2:18" ht="16.5" customHeight="1" x14ac:dyDescent="0.3">
      <c r="B34" s="8" t="s">
        <v>182</v>
      </c>
      <c r="C34" s="149" t="s">
        <v>245</v>
      </c>
      <c r="D34" s="149" t="s">
        <v>249</v>
      </c>
      <c r="E34" s="559">
        <v>0</v>
      </c>
      <c r="F34" s="8" t="s">
        <v>250</v>
      </c>
      <c r="G34" s="8" t="s">
        <v>189</v>
      </c>
      <c r="H34" s="564">
        <v>11190</v>
      </c>
      <c r="I34" s="299">
        <v>500</v>
      </c>
      <c r="J34" s="560">
        <f t="shared" si="0"/>
        <v>10690</v>
      </c>
      <c r="K34" s="561"/>
      <c r="L34" s="564">
        <v>11490</v>
      </c>
      <c r="M34" s="299">
        <v>500</v>
      </c>
      <c r="N34" s="560">
        <f t="shared" si="2"/>
        <v>10990</v>
      </c>
      <c r="O34" s="561"/>
      <c r="P34" s="1" t="s">
        <v>28</v>
      </c>
      <c r="Q34" s="562" t="s">
        <v>248</v>
      </c>
      <c r="R34" s="563"/>
    </row>
    <row r="35" spans="2:18" ht="16.5" customHeight="1" x14ac:dyDescent="0.3">
      <c r="B35" s="8" t="s">
        <v>182</v>
      </c>
      <c r="C35" s="149" t="s">
        <v>245</v>
      </c>
      <c r="D35" s="149" t="s">
        <v>251</v>
      </c>
      <c r="E35" s="559">
        <v>7.4999999999999997E-2</v>
      </c>
      <c r="F35" s="8" t="s">
        <v>252</v>
      </c>
      <c r="G35" s="8" t="s">
        <v>66</v>
      </c>
      <c r="H35" s="564">
        <v>12190</v>
      </c>
      <c r="I35" s="299">
        <v>500</v>
      </c>
      <c r="J35" s="560">
        <f t="shared" si="0"/>
        <v>11690</v>
      </c>
      <c r="K35" s="561"/>
      <c r="L35" s="564">
        <v>12490</v>
      </c>
      <c r="M35" s="299">
        <v>500</v>
      </c>
      <c r="N35" s="560">
        <f t="shared" si="2"/>
        <v>11990</v>
      </c>
      <c r="O35" s="561"/>
      <c r="P35" s="1" t="s">
        <v>28</v>
      </c>
      <c r="Q35" s="562" t="s">
        <v>248</v>
      </c>
      <c r="R35" s="563"/>
    </row>
    <row r="36" spans="2:18" ht="16.5" customHeight="1" x14ac:dyDescent="0.3">
      <c r="B36" s="10" t="s">
        <v>182</v>
      </c>
      <c r="C36" s="330" t="s">
        <v>245</v>
      </c>
      <c r="D36" s="330" t="s">
        <v>253</v>
      </c>
      <c r="E36" s="565">
        <v>0</v>
      </c>
      <c r="F36" s="10" t="s">
        <v>254</v>
      </c>
      <c r="G36" s="10" t="s">
        <v>189</v>
      </c>
      <c r="H36" s="566">
        <v>12190</v>
      </c>
      <c r="I36" s="567">
        <v>500</v>
      </c>
      <c r="J36" s="568">
        <f t="shared" si="0"/>
        <v>11690</v>
      </c>
      <c r="K36" s="569"/>
      <c r="L36" s="566">
        <v>12490</v>
      </c>
      <c r="M36" s="567">
        <v>500</v>
      </c>
      <c r="N36" s="568">
        <f t="shared" si="2"/>
        <v>11990</v>
      </c>
      <c r="O36" s="569"/>
      <c r="P36" s="68" t="s">
        <v>28</v>
      </c>
      <c r="Q36" s="562" t="s">
        <v>248</v>
      </c>
      <c r="R36" s="571"/>
    </row>
    <row r="37" spans="2:18" x14ac:dyDescent="0.3">
      <c r="B37" s="8" t="s">
        <v>182</v>
      </c>
      <c r="C37" s="149" t="s">
        <v>255</v>
      </c>
      <c r="D37" s="149" t="s">
        <v>256</v>
      </c>
      <c r="E37" s="559">
        <v>0.05</v>
      </c>
      <c r="F37" s="8" t="s">
        <v>257</v>
      </c>
      <c r="G37" s="8" t="s">
        <v>66</v>
      </c>
      <c r="H37" s="564">
        <v>8490</v>
      </c>
      <c r="I37" s="299">
        <v>300</v>
      </c>
      <c r="J37" s="560">
        <f t="shared" si="0"/>
        <v>8190</v>
      </c>
      <c r="K37" s="561"/>
      <c r="L37" s="564">
        <v>8790</v>
      </c>
      <c r="M37" s="299">
        <v>300</v>
      </c>
      <c r="N37" s="560">
        <f t="shared" si="2"/>
        <v>8490</v>
      </c>
      <c r="O37" s="561"/>
      <c r="P37" s="1" t="s">
        <v>28</v>
      </c>
      <c r="Q37" s="557"/>
      <c r="R37" s="558"/>
    </row>
    <row r="38" spans="2:18" x14ac:dyDescent="0.3">
      <c r="B38" s="8" t="s">
        <v>182</v>
      </c>
      <c r="C38" s="149" t="s">
        <v>255</v>
      </c>
      <c r="D38" s="149" t="s">
        <v>258</v>
      </c>
      <c r="E38" s="559">
        <v>0</v>
      </c>
      <c r="F38" s="8" t="s">
        <v>259</v>
      </c>
      <c r="G38" s="8" t="s">
        <v>189</v>
      </c>
      <c r="H38" s="564">
        <v>9090</v>
      </c>
      <c r="I38" s="299">
        <v>300</v>
      </c>
      <c r="J38" s="560">
        <f t="shared" si="0"/>
        <v>8790</v>
      </c>
      <c r="K38" s="561"/>
      <c r="L38" s="564">
        <v>9390</v>
      </c>
      <c r="M38" s="299">
        <v>300</v>
      </c>
      <c r="N38" s="560">
        <f t="shared" si="2"/>
        <v>9090</v>
      </c>
      <c r="O38" s="561"/>
      <c r="P38" s="1" t="s">
        <v>28</v>
      </c>
      <c r="Q38" s="562"/>
      <c r="R38" s="563"/>
    </row>
    <row r="39" spans="2:18" x14ac:dyDescent="0.3">
      <c r="B39" s="8" t="s">
        <v>182</v>
      </c>
      <c r="C39" s="149" t="s">
        <v>255</v>
      </c>
      <c r="D39" s="149" t="s">
        <v>260</v>
      </c>
      <c r="E39" s="559">
        <v>0.05</v>
      </c>
      <c r="F39" s="8" t="s">
        <v>261</v>
      </c>
      <c r="G39" s="8" t="s">
        <v>66</v>
      </c>
      <c r="H39" s="564">
        <v>8990</v>
      </c>
      <c r="I39" s="299">
        <v>300</v>
      </c>
      <c r="J39" s="560">
        <f t="shared" si="0"/>
        <v>8690</v>
      </c>
      <c r="K39" s="561"/>
      <c r="L39" s="564">
        <v>9290</v>
      </c>
      <c r="M39" s="299">
        <v>300</v>
      </c>
      <c r="N39" s="560">
        <f t="shared" si="2"/>
        <v>8990</v>
      </c>
      <c r="O39" s="561"/>
      <c r="P39" s="1" t="s">
        <v>28</v>
      </c>
      <c r="Q39" s="562"/>
      <c r="R39" s="563"/>
    </row>
    <row r="40" spans="2:18" x14ac:dyDescent="0.3">
      <c r="B40" s="10" t="s">
        <v>182</v>
      </c>
      <c r="C40" s="330" t="s">
        <v>255</v>
      </c>
      <c r="D40" s="330" t="s">
        <v>262</v>
      </c>
      <c r="E40" s="565">
        <v>0</v>
      </c>
      <c r="F40" s="10" t="s">
        <v>263</v>
      </c>
      <c r="G40" s="10" t="s">
        <v>189</v>
      </c>
      <c r="H40" s="566">
        <v>9590</v>
      </c>
      <c r="I40" s="567">
        <v>300</v>
      </c>
      <c r="J40" s="568">
        <f t="shared" si="0"/>
        <v>9290</v>
      </c>
      <c r="K40" s="569"/>
      <c r="L40" s="566">
        <v>9890</v>
      </c>
      <c r="M40" s="567">
        <v>300</v>
      </c>
      <c r="N40" s="568">
        <f t="shared" si="2"/>
        <v>9590</v>
      </c>
      <c r="O40" s="569"/>
      <c r="P40" s="68" t="s">
        <v>28</v>
      </c>
      <c r="Q40" s="570"/>
      <c r="R40" s="571"/>
    </row>
    <row r="41" spans="2:18" ht="16.5" customHeight="1" x14ac:dyDescent="0.3">
      <c r="B41" s="8" t="s">
        <v>182</v>
      </c>
      <c r="C41" s="149" t="s">
        <v>264</v>
      </c>
      <c r="D41" s="149" t="s">
        <v>265</v>
      </c>
      <c r="E41" s="559">
        <v>0</v>
      </c>
      <c r="F41" s="8" t="s">
        <v>266</v>
      </c>
      <c r="G41" s="8" t="s">
        <v>66</v>
      </c>
      <c r="H41" s="564">
        <v>10790</v>
      </c>
      <c r="I41" s="299">
        <v>300</v>
      </c>
      <c r="J41" s="560">
        <f t="shared" si="0"/>
        <v>10490</v>
      </c>
      <c r="K41" s="561"/>
      <c r="L41" s="564">
        <v>11090</v>
      </c>
      <c r="M41" s="299">
        <v>300</v>
      </c>
      <c r="N41" s="560">
        <f t="shared" si="2"/>
        <v>10790</v>
      </c>
      <c r="O41" s="561"/>
      <c r="P41" s="1" t="s">
        <v>22</v>
      </c>
      <c r="Q41" s="557"/>
      <c r="R41" s="558"/>
    </row>
    <row r="42" spans="2:18" ht="16.5" customHeight="1" x14ac:dyDescent="0.3">
      <c r="B42" s="8" t="s">
        <v>182</v>
      </c>
      <c r="C42" s="149" t="s">
        <v>264</v>
      </c>
      <c r="D42" s="149" t="s">
        <v>267</v>
      </c>
      <c r="E42" s="559">
        <v>0</v>
      </c>
      <c r="F42" s="8" t="s">
        <v>268</v>
      </c>
      <c r="G42" s="8" t="s">
        <v>189</v>
      </c>
      <c r="H42" s="564">
        <v>11790</v>
      </c>
      <c r="I42" s="299">
        <v>300</v>
      </c>
      <c r="J42" s="560">
        <f t="shared" si="0"/>
        <v>11490</v>
      </c>
      <c r="K42" s="561"/>
      <c r="L42" s="564">
        <v>12090</v>
      </c>
      <c r="M42" s="299">
        <v>300</v>
      </c>
      <c r="N42" s="560">
        <f t="shared" si="2"/>
        <v>11790</v>
      </c>
      <c r="O42" s="561"/>
      <c r="P42" s="1" t="s">
        <v>22</v>
      </c>
      <c r="Q42" s="562"/>
      <c r="R42" s="563"/>
    </row>
    <row r="43" spans="2:18" ht="16.5" customHeight="1" x14ac:dyDescent="0.3">
      <c r="B43" s="8" t="s">
        <v>182</v>
      </c>
      <c r="C43" s="149" t="s">
        <v>264</v>
      </c>
      <c r="D43" s="149" t="s">
        <v>269</v>
      </c>
      <c r="E43" s="559">
        <v>0</v>
      </c>
      <c r="F43" s="8" t="s">
        <v>270</v>
      </c>
      <c r="G43" s="8" t="s">
        <v>66</v>
      </c>
      <c r="H43" s="564">
        <v>11390</v>
      </c>
      <c r="I43" s="299">
        <v>300</v>
      </c>
      <c r="J43" s="560">
        <f t="shared" si="0"/>
        <v>11090</v>
      </c>
      <c r="K43" s="561"/>
      <c r="L43" s="564">
        <v>11690</v>
      </c>
      <c r="M43" s="299">
        <v>300</v>
      </c>
      <c r="N43" s="560">
        <f t="shared" si="2"/>
        <v>11390</v>
      </c>
      <c r="O43" s="561"/>
      <c r="P43" s="1" t="s">
        <v>22</v>
      </c>
      <c r="Q43" s="562"/>
      <c r="R43" s="563"/>
    </row>
    <row r="44" spans="2:18" ht="16.5" customHeight="1" x14ac:dyDescent="0.3">
      <c r="B44" s="10" t="s">
        <v>182</v>
      </c>
      <c r="C44" s="330" t="s">
        <v>264</v>
      </c>
      <c r="D44" s="330" t="s">
        <v>271</v>
      </c>
      <c r="E44" s="565">
        <v>0</v>
      </c>
      <c r="F44" s="10" t="s">
        <v>272</v>
      </c>
      <c r="G44" s="10" t="s">
        <v>189</v>
      </c>
      <c r="H44" s="566">
        <v>12390</v>
      </c>
      <c r="I44" s="567">
        <v>300</v>
      </c>
      <c r="J44" s="568">
        <f t="shared" si="0"/>
        <v>12090</v>
      </c>
      <c r="K44" s="569"/>
      <c r="L44" s="566">
        <v>12690</v>
      </c>
      <c r="M44" s="567">
        <v>300</v>
      </c>
      <c r="N44" s="568">
        <f t="shared" si="2"/>
        <v>12390</v>
      </c>
      <c r="O44" s="569"/>
      <c r="P44" s="68" t="s">
        <v>22</v>
      </c>
      <c r="Q44" s="570"/>
      <c r="R44" s="571"/>
    </row>
    <row r="45" spans="2:18" ht="16.5" customHeight="1" x14ac:dyDescent="0.3">
      <c r="B45" s="8" t="s">
        <v>182</v>
      </c>
      <c r="C45" s="240" t="s">
        <v>273</v>
      </c>
      <c r="D45" s="149" t="s">
        <v>274</v>
      </c>
      <c r="E45" s="559">
        <v>0</v>
      </c>
      <c r="F45" s="8" t="s">
        <v>275</v>
      </c>
      <c r="G45" s="8" t="s">
        <v>66</v>
      </c>
      <c r="H45" s="564">
        <v>13190</v>
      </c>
      <c r="I45" s="299">
        <v>300</v>
      </c>
      <c r="J45" s="560">
        <f t="shared" si="0"/>
        <v>12890</v>
      </c>
      <c r="K45" s="561"/>
      <c r="L45" s="564">
        <v>13490</v>
      </c>
      <c r="M45" s="299">
        <v>300</v>
      </c>
      <c r="N45" s="560">
        <f t="shared" si="2"/>
        <v>13190</v>
      </c>
      <c r="O45" s="561"/>
      <c r="P45" s="1" t="s">
        <v>22</v>
      </c>
      <c r="Q45" s="557"/>
      <c r="R45" s="558"/>
    </row>
    <row r="46" spans="2:18" ht="16.5" customHeight="1" thickBot="1" x14ac:dyDescent="0.35">
      <c r="B46" s="163" t="s">
        <v>182</v>
      </c>
      <c r="C46" s="254" t="s">
        <v>273</v>
      </c>
      <c r="D46" s="165" t="s">
        <v>276</v>
      </c>
      <c r="E46" s="586">
        <v>0</v>
      </c>
      <c r="F46" s="163" t="s">
        <v>277</v>
      </c>
      <c r="G46" s="163" t="s">
        <v>189</v>
      </c>
      <c r="H46" s="257">
        <v>14190</v>
      </c>
      <c r="I46" s="587">
        <v>300</v>
      </c>
      <c r="J46" s="588">
        <f t="shared" si="0"/>
        <v>13890</v>
      </c>
      <c r="K46" s="589"/>
      <c r="L46" s="257">
        <v>14490</v>
      </c>
      <c r="M46" s="587">
        <v>300</v>
      </c>
      <c r="N46" s="588">
        <f t="shared" si="2"/>
        <v>14190</v>
      </c>
      <c r="O46" s="589"/>
      <c r="P46" s="99" t="s">
        <v>22</v>
      </c>
      <c r="Q46" s="590"/>
      <c r="R46" s="591"/>
    </row>
    <row r="50" spans="2:15" ht="16.5" hidden="1" customHeight="1" x14ac:dyDescent="0.3">
      <c r="B50" s="8" t="s">
        <v>182</v>
      </c>
      <c r="C50" s="240" t="s">
        <v>183</v>
      </c>
      <c r="D50" s="149" t="s">
        <v>187</v>
      </c>
      <c r="E50" s="241">
        <v>0</v>
      </c>
      <c r="F50" s="149"/>
      <c r="G50" s="15"/>
      <c r="H50" s="232"/>
      <c r="I50" s="233"/>
      <c r="J50" s="592"/>
      <c r="K50" s="234"/>
      <c r="L50" s="319"/>
      <c r="M50" s="319"/>
      <c r="N50" s="319"/>
      <c r="O50" s="319"/>
    </row>
    <row r="51" spans="2:15" ht="16.5" hidden="1" customHeight="1" x14ac:dyDescent="0.3">
      <c r="B51" s="8" t="s">
        <v>182</v>
      </c>
      <c r="C51" s="240" t="s">
        <v>183</v>
      </c>
      <c r="D51" s="149" t="s">
        <v>192</v>
      </c>
      <c r="E51" s="241">
        <v>0</v>
      </c>
      <c r="F51" s="149"/>
      <c r="G51" s="15"/>
      <c r="H51" s="232"/>
      <c r="I51" s="233"/>
      <c r="J51" s="592"/>
      <c r="K51" s="234"/>
      <c r="L51" s="319"/>
      <c r="M51" s="319"/>
      <c r="N51" s="319"/>
      <c r="O51" s="319"/>
    </row>
    <row r="52" spans="2:15" ht="16.5" hidden="1" customHeight="1" x14ac:dyDescent="0.3">
      <c r="B52" s="8" t="s">
        <v>182</v>
      </c>
      <c r="C52" s="240" t="s">
        <v>183</v>
      </c>
      <c r="D52" s="149" t="s">
        <v>196</v>
      </c>
      <c r="E52" s="241">
        <v>0</v>
      </c>
      <c r="F52" s="149"/>
      <c r="G52" s="15"/>
      <c r="H52" s="232"/>
      <c r="I52" s="233"/>
      <c r="J52" s="592"/>
      <c r="K52" s="234"/>
      <c r="L52" s="319"/>
      <c r="M52" s="319"/>
      <c r="N52" s="319"/>
      <c r="O52" s="319"/>
    </row>
    <row r="53" spans="2:15" ht="16.5" hidden="1" customHeight="1" thickBot="1" x14ac:dyDescent="0.35">
      <c r="B53" s="163" t="s">
        <v>182</v>
      </c>
      <c r="C53" s="254" t="s">
        <v>183</v>
      </c>
      <c r="D53" s="165" t="s">
        <v>200</v>
      </c>
      <c r="E53" s="255">
        <v>0</v>
      </c>
      <c r="F53" s="165"/>
      <c r="G53" s="167"/>
      <c r="H53" s="235"/>
      <c r="I53" s="236"/>
      <c r="J53" s="593"/>
      <c r="K53" s="237"/>
      <c r="L53" s="319"/>
      <c r="M53" s="319"/>
      <c r="N53" s="319"/>
      <c r="O53" s="319"/>
    </row>
  </sheetData>
  <autoFilter ref="B5:P46" xr:uid="{B4A1FABF-8B7D-4F85-9EBA-9F8433DDC849}"/>
  <mergeCells count="5">
    <mergeCell ref="B1:G1"/>
    <mergeCell ref="B2:G2"/>
    <mergeCell ref="H4:K4"/>
    <mergeCell ref="L4:O4"/>
    <mergeCell ref="Q4:R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670B-5380-453F-A9CF-9CF4F47A1491}">
  <sheetPr>
    <pageSetUpPr fitToPage="1"/>
  </sheetPr>
  <dimension ref="B1:AB90"/>
  <sheetViews>
    <sheetView showGridLines="0" zoomScale="53" zoomScaleNormal="53" workbookViewId="0">
      <pane xSplit="6" ySplit="5" topLeftCell="G89" activePane="bottomRight" state="frozen"/>
      <selection pane="topRight" activeCell="K1" sqref="K1"/>
      <selection pane="bottomLeft" activeCell="A6" sqref="A6"/>
      <selection pane="bottomRight" activeCell="R6" sqref="R6:R89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39" customWidth="1"/>
    <col min="7" max="7" width="15.5546875" customWidth="1"/>
    <col min="8" max="8" width="17.6640625" style="1" hidden="1" customWidth="1"/>
    <col min="9" max="9" width="14.88671875" style="1" hidden="1" customWidth="1"/>
    <col min="10" max="10" width="17.6640625" style="1" hidden="1" customWidth="1"/>
    <col min="11" max="11" width="31.6640625" style="541" hidden="1" customWidth="1"/>
    <col min="12" max="12" width="15.88671875" style="1" customWidth="1"/>
    <col min="13" max="13" width="14" style="1" customWidth="1"/>
    <col min="14" max="14" width="14.33203125" style="1" customWidth="1"/>
    <col min="15" max="15" width="44" style="542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542" customWidth="1"/>
    <col min="20" max="20" width="15.109375" hidden="1" customWidth="1"/>
    <col min="21" max="21" width="13.88671875" hidden="1" customWidth="1"/>
    <col min="22" max="22" width="13" hidden="1" customWidth="1"/>
    <col min="23" max="23" width="18.5546875" hidden="1" customWidth="1"/>
    <col min="24" max="24" width="18" hidden="1" customWidth="1"/>
    <col min="25" max="25" width="9.109375" hidden="1" customWidth="1"/>
    <col min="26" max="26" width="24.6640625" hidden="1" customWidth="1"/>
    <col min="27" max="27" width="34.88671875" customWidth="1"/>
    <col min="28" max="28" width="26" customWidth="1"/>
  </cols>
  <sheetData>
    <row r="1" spans="2:28" s="2" customFormat="1" ht="23.4" x14ac:dyDescent="0.45">
      <c r="B1" s="637" t="s">
        <v>0</v>
      </c>
      <c r="C1" s="637"/>
      <c r="D1" s="637"/>
      <c r="E1" s="637"/>
      <c r="F1" s="637"/>
      <c r="G1" s="637"/>
      <c r="H1" s="104"/>
      <c r="I1" s="104"/>
      <c r="J1" s="104"/>
      <c r="K1" s="346"/>
      <c r="L1" s="104"/>
      <c r="M1" s="104"/>
      <c r="N1" s="104"/>
      <c r="O1" s="347"/>
      <c r="P1" s="104"/>
      <c r="Q1" s="104"/>
      <c r="R1" s="104"/>
      <c r="S1" s="347"/>
    </row>
    <row r="2" spans="2:28" ht="15.6" x14ac:dyDescent="0.3">
      <c r="B2" s="647" t="s">
        <v>278</v>
      </c>
      <c r="C2" s="647"/>
      <c r="D2" s="647"/>
      <c r="E2" s="647"/>
      <c r="F2" s="647"/>
      <c r="G2" s="647"/>
      <c r="H2" s="105"/>
      <c r="I2" s="105"/>
      <c r="J2" s="105"/>
      <c r="K2" s="348"/>
      <c r="L2" s="105"/>
      <c r="M2" s="105"/>
      <c r="N2" s="105"/>
      <c r="O2" s="349"/>
      <c r="P2" s="105"/>
      <c r="Q2" s="105"/>
      <c r="R2" s="105"/>
      <c r="S2" s="349"/>
    </row>
    <row r="3" spans="2:28" ht="14.25" customHeight="1" thickBot="1" x14ac:dyDescent="0.35">
      <c r="H3" s="350">
        <v>544</v>
      </c>
      <c r="I3" s="350">
        <v>547</v>
      </c>
      <c r="J3" s="350"/>
      <c r="K3" s="351"/>
      <c r="L3" s="350">
        <v>545</v>
      </c>
      <c r="M3" s="350">
        <v>548</v>
      </c>
      <c r="N3" s="350"/>
      <c r="O3" s="352"/>
      <c r="P3" s="350">
        <v>545</v>
      </c>
      <c r="Q3" s="350">
        <v>548</v>
      </c>
      <c r="R3" s="350"/>
      <c r="S3" s="352"/>
    </row>
    <row r="4" spans="2:28" ht="15" thickBot="1" x14ac:dyDescent="0.35">
      <c r="H4" s="353" t="s">
        <v>2</v>
      </c>
      <c r="I4" s="354"/>
      <c r="J4" s="354"/>
      <c r="K4" s="355"/>
      <c r="L4" s="640" t="s">
        <v>3</v>
      </c>
      <c r="M4" s="640"/>
      <c r="N4" s="640"/>
      <c r="O4" s="641"/>
      <c r="P4" s="640" t="s">
        <v>4</v>
      </c>
      <c r="Q4" s="640"/>
      <c r="R4" s="640"/>
      <c r="S4" s="641"/>
      <c r="AA4" s="635" t="s">
        <v>5</v>
      </c>
      <c r="AB4" s="636"/>
    </row>
    <row r="5" spans="2:28" ht="77.25" customHeight="1" thickBot="1" x14ac:dyDescent="0.35">
      <c r="B5" s="114" t="s">
        <v>6</v>
      </c>
      <c r="C5" s="116" t="s">
        <v>7</v>
      </c>
      <c r="D5" s="116" t="s">
        <v>8</v>
      </c>
      <c r="E5" s="116" t="s">
        <v>9</v>
      </c>
      <c r="F5" s="116" t="s">
        <v>10</v>
      </c>
      <c r="G5" s="356" t="s">
        <v>54</v>
      </c>
      <c r="H5" s="263" t="s">
        <v>279</v>
      </c>
      <c r="I5" s="357" t="s">
        <v>12</v>
      </c>
      <c r="J5" s="264" t="s">
        <v>56</v>
      </c>
      <c r="K5" s="358" t="s">
        <v>14</v>
      </c>
      <c r="L5" s="359" t="s">
        <v>11</v>
      </c>
      <c r="M5" s="357" t="s">
        <v>12</v>
      </c>
      <c r="N5" s="264" t="s">
        <v>13</v>
      </c>
      <c r="O5" s="360" t="s">
        <v>14</v>
      </c>
      <c r="P5" s="359" t="s">
        <v>11</v>
      </c>
      <c r="Q5" s="357" t="s">
        <v>12</v>
      </c>
      <c r="R5" s="264" t="s">
        <v>13</v>
      </c>
      <c r="S5" s="360" t="s">
        <v>14</v>
      </c>
      <c r="T5" s="125" t="s">
        <v>57</v>
      </c>
      <c r="U5" s="12" t="s">
        <v>58</v>
      </c>
      <c r="V5" s="12" t="s">
        <v>59</v>
      </c>
      <c r="W5" s="13" t="s">
        <v>60</v>
      </c>
      <c r="X5" s="13" t="s">
        <v>61</v>
      </c>
      <c r="Y5" s="361" t="s">
        <v>15</v>
      </c>
      <c r="Z5" s="361" t="s">
        <v>280</v>
      </c>
      <c r="AA5" s="362" t="s">
        <v>16</v>
      </c>
      <c r="AB5" s="363" t="s">
        <v>17</v>
      </c>
    </row>
    <row r="6" spans="2:28" ht="21" x14ac:dyDescent="0.3">
      <c r="B6" s="364" t="s">
        <v>281</v>
      </c>
      <c r="C6" s="365" t="s">
        <v>282</v>
      </c>
      <c r="D6" s="133" t="s">
        <v>283</v>
      </c>
      <c r="E6" s="366">
        <v>0.05</v>
      </c>
      <c r="F6" s="367" t="s">
        <v>284</v>
      </c>
      <c r="G6" s="368" t="s">
        <v>66</v>
      </c>
      <c r="H6" s="369"/>
      <c r="I6" s="370"/>
      <c r="J6" s="371"/>
      <c r="K6" s="372"/>
      <c r="L6" s="373"/>
      <c r="M6" s="374"/>
      <c r="N6" s="375"/>
      <c r="O6" s="376" t="s">
        <v>285</v>
      </c>
      <c r="P6" s="373">
        <v>7990</v>
      </c>
      <c r="Q6" s="374">
        <v>500</v>
      </c>
      <c r="R6" s="375">
        <f>P6-Q6</f>
        <v>7490</v>
      </c>
      <c r="S6" s="377" t="s">
        <v>286</v>
      </c>
      <c r="T6" s="378">
        <v>7.0000000000000007E-2</v>
      </c>
      <c r="U6" s="379">
        <v>7.0000000000000007E-2</v>
      </c>
      <c r="V6" s="379">
        <v>7.0000000000000007E-2</v>
      </c>
      <c r="W6" s="380"/>
      <c r="X6" s="380" t="s">
        <v>287</v>
      </c>
      <c r="Y6" s="381">
        <v>0</v>
      </c>
      <c r="Z6" s="381"/>
      <c r="AA6" s="382" t="s">
        <v>288</v>
      </c>
      <c r="AB6" s="383"/>
    </row>
    <row r="7" spans="2:28" ht="21" x14ac:dyDescent="0.3">
      <c r="B7" s="384" t="s">
        <v>281</v>
      </c>
      <c r="C7" s="329" t="s">
        <v>282</v>
      </c>
      <c r="D7" s="24" t="s">
        <v>289</v>
      </c>
      <c r="E7" s="331">
        <v>0</v>
      </c>
      <c r="F7" s="385" t="s">
        <v>290</v>
      </c>
      <c r="G7" s="386" t="s">
        <v>189</v>
      </c>
      <c r="H7" s="387"/>
      <c r="I7" s="388"/>
      <c r="J7" s="389"/>
      <c r="K7" s="390"/>
      <c r="L7" s="391"/>
      <c r="M7" s="392"/>
      <c r="N7" s="393"/>
      <c r="O7" s="394" t="s">
        <v>285</v>
      </c>
      <c r="P7" s="391">
        <f>P6+600</f>
        <v>8590</v>
      </c>
      <c r="Q7" s="392">
        <f>Q6</f>
        <v>500</v>
      </c>
      <c r="R7" s="393">
        <f t="shared" ref="R7:R12" si="0">P7-Q7</f>
        <v>8090</v>
      </c>
      <c r="S7" s="395" t="s">
        <v>286</v>
      </c>
      <c r="T7" s="396">
        <v>7.0000000000000007E-2</v>
      </c>
      <c r="U7" s="397">
        <v>7.0000000000000007E-2</v>
      </c>
      <c r="V7" s="397">
        <v>7.0000000000000007E-2</v>
      </c>
      <c r="W7" s="398"/>
      <c r="X7" s="398" t="s">
        <v>287</v>
      </c>
      <c r="Y7" s="399">
        <v>0</v>
      </c>
      <c r="Z7" s="399"/>
      <c r="AA7" s="400" t="s">
        <v>288</v>
      </c>
      <c r="AB7" s="401"/>
    </row>
    <row r="8" spans="2:28" ht="21" x14ac:dyDescent="0.4">
      <c r="B8" s="302" t="s">
        <v>281</v>
      </c>
      <c r="C8" s="402" t="s">
        <v>291</v>
      </c>
      <c r="D8" s="22" t="s">
        <v>292</v>
      </c>
      <c r="E8" s="271">
        <v>0.05</v>
      </c>
      <c r="F8" s="403" t="s">
        <v>293</v>
      </c>
      <c r="G8" s="404" t="s">
        <v>66</v>
      </c>
      <c r="H8" s="405"/>
      <c r="I8" s="406"/>
      <c r="J8" s="407"/>
      <c r="K8" s="408"/>
      <c r="L8" s="409"/>
      <c r="M8" s="410"/>
      <c r="N8" s="411"/>
      <c r="O8" s="412" t="s">
        <v>286</v>
      </c>
      <c r="P8" s="409">
        <v>8990</v>
      </c>
      <c r="Q8" s="413">
        <v>100</v>
      </c>
      <c r="R8" s="414">
        <f t="shared" si="0"/>
        <v>8890</v>
      </c>
      <c r="S8" s="415" t="s">
        <v>286</v>
      </c>
      <c r="T8" s="416">
        <v>7.0000000000000007E-2</v>
      </c>
      <c r="U8" s="417">
        <v>7.0000000000000007E-2</v>
      </c>
      <c r="V8" s="417">
        <v>7.0000000000000007E-2</v>
      </c>
      <c r="W8" s="418"/>
      <c r="X8" s="418" t="s">
        <v>294</v>
      </c>
      <c r="Y8" s="419" t="s">
        <v>22</v>
      </c>
      <c r="Z8" s="419"/>
      <c r="AA8" s="400" t="s">
        <v>288</v>
      </c>
      <c r="AB8" s="401"/>
    </row>
    <row r="9" spans="2:28" ht="21" x14ac:dyDescent="0.4">
      <c r="B9" s="306" t="s">
        <v>281</v>
      </c>
      <c r="C9" s="420" t="s">
        <v>291</v>
      </c>
      <c r="D9" t="s">
        <v>295</v>
      </c>
      <c r="E9" s="241">
        <v>0.05</v>
      </c>
      <c r="F9" s="421" t="s">
        <v>296</v>
      </c>
      <c r="G9" s="422" t="s">
        <v>66</v>
      </c>
      <c r="H9" s="423"/>
      <c r="I9" s="424"/>
      <c r="J9" s="425"/>
      <c r="K9" s="426"/>
      <c r="L9" s="427">
        <v>9990</v>
      </c>
      <c r="M9" s="428">
        <v>400</v>
      </c>
      <c r="N9" s="429">
        <f t="shared" ref="N9:N11" si="1">L9-M9</f>
        <v>9590</v>
      </c>
      <c r="O9" s="430" t="s">
        <v>286</v>
      </c>
      <c r="P9" s="431">
        <v>10990</v>
      </c>
      <c r="Q9" s="432">
        <v>1100</v>
      </c>
      <c r="R9" s="433">
        <f t="shared" si="0"/>
        <v>9890</v>
      </c>
      <c r="S9" s="434" t="s">
        <v>286</v>
      </c>
      <c r="T9" s="435">
        <v>7.0000000000000007E-2</v>
      </c>
      <c r="U9" s="436">
        <v>7.0000000000000007E-2</v>
      </c>
      <c r="V9" s="436">
        <v>7.0000000000000007E-2</v>
      </c>
      <c r="W9" s="437"/>
      <c r="X9" s="437" t="s">
        <v>297</v>
      </c>
      <c r="Y9" s="245" t="s">
        <v>22</v>
      </c>
      <c r="Z9" s="245"/>
      <c r="AA9" s="400" t="s">
        <v>288</v>
      </c>
      <c r="AB9" s="401"/>
    </row>
    <row r="10" spans="2:28" ht="21" x14ac:dyDescent="0.4">
      <c r="B10" s="306" t="s">
        <v>281</v>
      </c>
      <c r="C10" s="420" t="s">
        <v>291</v>
      </c>
      <c r="D10" t="s">
        <v>298</v>
      </c>
      <c r="E10" s="241">
        <v>0</v>
      </c>
      <c r="F10" s="421" t="s">
        <v>299</v>
      </c>
      <c r="G10" s="422" t="s">
        <v>189</v>
      </c>
      <c r="H10" s="423"/>
      <c r="I10" s="424"/>
      <c r="J10" s="425"/>
      <c r="K10" s="426"/>
      <c r="L10" s="431"/>
      <c r="M10" s="432"/>
      <c r="N10" s="433"/>
      <c r="O10" s="430" t="s">
        <v>286</v>
      </c>
      <c r="P10" s="431">
        <f>P8+600</f>
        <v>9590</v>
      </c>
      <c r="Q10" s="432">
        <f>Q8</f>
        <v>100</v>
      </c>
      <c r="R10" s="433">
        <f t="shared" si="0"/>
        <v>9490</v>
      </c>
      <c r="S10" s="434" t="s">
        <v>286</v>
      </c>
      <c r="T10" s="435">
        <v>7.0000000000000007E-2</v>
      </c>
      <c r="U10" s="436">
        <v>7.0000000000000007E-2</v>
      </c>
      <c r="V10" s="436">
        <v>7.0000000000000007E-2</v>
      </c>
      <c r="W10" s="437"/>
      <c r="X10" s="437" t="s">
        <v>294</v>
      </c>
      <c r="Y10" s="245">
        <v>0</v>
      </c>
      <c r="Z10" s="245"/>
      <c r="AA10" s="400" t="s">
        <v>288</v>
      </c>
      <c r="AB10" s="401"/>
    </row>
    <row r="11" spans="2:28" ht="21" x14ac:dyDescent="0.4">
      <c r="B11" s="384" t="s">
        <v>281</v>
      </c>
      <c r="C11" s="438" t="s">
        <v>291</v>
      </c>
      <c r="D11" s="19" t="s">
        <v>300</v>
      </c>
      <c r="E11" s="331">
        <v>0</v>
      </c>
      <c r="F11" s="439" t="s">
        <v>301</v>
      </c>
      <c r="G11" s="440" t="s">
        <v>189</v>
      </c>
      <c r="H11" s="441"/>
      <c r="I11" s="442"/>
      <c r="J11" s="443"/>
      <c r="K11" s="444"/>
      <c r="L11" s="431">
        <f>L9+600</f>
        <v>10590</v>
      </c>
      <c r="M11" s="432">
        <f>M9</f>
        <v>400</v>
      </c>
      <c r="N11" s="445">
        <f t="shared" si="1"/>
        <v>10190</v>
      </c>
      <c r="O11" s="446" t="s">
        <v>286</v>
      </c>
      <c r="P11" s="431">
        <f>P9+600</f>
        <v>11590</v>
      </c>
      <c r="Q11" s="432">
        <f>Q9</f>
        <v>1100</v>
      </c>
      <c r="R11" s="445">
        <f t="shared" si="0"/>
        <v>10490</v>
      </c>
      <c r="S11" s="447" t="s">
        <v>286</v>
      </c>
      <c r="T11" s="448">
        <v>7.0000000000000007E-2</v>
      </c>
      <c r="U11" s="449">
        <v>7.0000000000000007E-2</v>
      </c>
      <c r="V11" s="449">
        <v>7.0000000000000007E-2</v>
      </c>
      <c r="W11" s="450"/>
      <c r="X11" s="450" t="s">
        <v>297</v>
      </c>
      <c r="Y11" s="451">
        <v>0</v>
      </c>
      <c r="Z11" s="451"/>
      <c r="AA11" s="400" t="s">
        <v>288</v>
      </c>
      <c r="AB11" s="401"/>
    </row>
    <row r="12" spans="2:28" ht="21" x14ac:dyDescent="0.4">
      <c r="B12" s="302" t="s">
        <v>281</v>
      </c>
      <c r="C12" s="402" t="s">
        <v>302</v>
      </c>
      <c r="D12" s="22" t="s">
        <v>303</v>
      </c>
      <c r="E12" s="271">
        <v>0.05</v>
      </c>
      <c r="F12" s="403" t="s">
        <v>304</v>
      </c>
      <c r="G12" s="404" t="s">
        <v>66</v>
      </c>
      <c r="H12" s="405"/>
      <c r="I12" s="406"/>
      <c r="J12" s="407"/>
      <c r="K12" s="452"/>
      <c r="L12" s="453"/>
      <c r="M12" s="410"/>
      <c r="N12" s="411"/>
      <c r="O12" s="454" t="s">
        <v>305</v>
      </c>
      <c r="P12" s="453">
        <v>9490</v>
      </c>
      <c r="Q12" s="410">
        <v>1000</v>
      </c>
      <c r="R12" s="411">
        <f t="shared" si="0"/>
        <v>8490</v>
      </c>
      <c r="S12" s="455" t="s">
        <v>306</v>
      </c>
      <c r="T12" s="416">
        <v>7.0000000000000007E-2</v>
      </c>
      <c r="U12" s="417">
        <v>7.0000000000000007E-2</v>
      </c>
      <c r="V12" s="417">
        <v>7.0000000000000007E-2</v>
      </c>
      <c r="W12" s="418"/>
      <c r="X12" s="418" t="s">
        <v>307</v>
      </c>
      <c r="Y12" s="419" t="s">
        <v>28</v>
      </c>
      <c r="Z12" s="419"/>
      <c r="AA12" s="400" t="s">
        <v>288</v>
      </c>
      <c r="AB12" s="401"/>
    </row>
    <row r="13" spans="2:28" ht="21" x14ac:dyDescent="0.4">
      <c r="B13" s="306" t="s">
        <v>281</v>
      </c>
      <c r="C13" s="420" t="s">
        <v>302</v>
      </c>
      <c r="D13" t="s">
        <v>308</v>
      </c>
      <c r="E13" s="241">
        <v>0.05</v>
      </c>
      <c r="F13" s="421" t="s">
        <v>309</v>
      </c>
      <c r="G13" s="422" t="s">
        <v>66</v>
      </c>
      <c r="H13" s="423"/>
      <c r="I13" s="424"/>
      <c r="J13" s="425"/>
      <c r="K13" s="456"/>
      <c r="L13" s="431"/>
      <c r="M13" s="432"/>
      <c r="N13" s="433"/>
      <c r="O13" s="457"/>
      <c r="P13" s="431"/>
      <c r="Q13" s="432"/>
      <c r="R13" s="433"/>
      <c r="S13" s="458"/>
      <c r="T13" s="435">
        <v>7.0000000000000007E-2</v>
      </c>
      <c r="U13" s="436">
        <v>7.0000000000000007E-2</v>
      </c>
      <c r="V13" s="436">
        <v>7.0000000000000007E-2</v>
      </c>
      <c r="W13" s="437"/>
      <c r="X13" s="437" t="s">
        <v>310</v>
      </c>
      <c r="Y13" s="245" t="s">
        <v>28</v>
      </c>
      <c r="Z13" s="245"/>
      <c r="AA13" s="400" t="s">
        <v>288</v>
      </c>
      <c r="AB13" s="401"/>
    </row>
    <row r="14" spans="2:28" ht="28.8" x14ac:dyDescent="0.4">
      <c r="B14" s="306" t="s">
        <v>281</v>
      </c>
      <c r="C14" s="420" t="s">
        <v>302</v>
      </c>
      <c r="D14" t="s">
        <v>311</v>
      </c>
      <c r="E14" s="241">
        <v>0.05</v>
      </c>
      <c r="F14" s="421" t="s">
        <v>312</v>
      </c>
      <c r="G14" s="422" t="s">
        <v>66</v>
      </c>
      <c r="H14" s="423"/>
      <c r="I14" s="424"/>
      <c r="J14" s="425"/>
      <c r="K14" s="456"/>
      <c r="L14" s="459"/>
      <c r="M14" s="432"/>
      <c r="N14" s="433"/>
      <c r="O14" s="460" t="s">
        <v>313</v>
      </c>
      <c r="P14" s="459">
        <v>11490</v>
      </c>
      <c r="Q14" s="432">
        <v>0</v>
      </c>
      <c r="R14" s="433">
        <f t="shared" ref="R14:R15" si="2">P14-Q14</f>
        <v>11490</v>
      </c>
      <c r="S14" s="461" t="s">
        <v>314</v>
      </c>
      <c r="T14" s="435">
        <v>7.0000000000000007E-2</v>
      </c>
      <c r="U14" s="436">
        <v>7.0000000000000007E-2</v>
      </c>
      <c r="V14" s="436">
        <v>7.0000000000000007E-2</v>
      </c>
      <c r="W14" s="437"/>
      <c r="X14" s="437" t="s">
        <v>315</v>
      </c>
      <c r="Y14" s="245" t="s">
        <v>28</v>
      </c>
      <c r="Z14" s="245"/>
      <c r="AA14" s="400" t="s">
        <v>288</v>
      </c>
      <c r="AB14" s="401"/>
    </row>
    <row r="15" spans="2:28" ht="21" x14ac:dyDescent="0.4">
      <c r="B15" s="306" t="s">
        <v>281</v>
      </c>
      <c r="C15" s="420" t="s">
        <v>302</v>
      </c>
      <c r="D15" t="s">
        <v>316</v>
      </c>
      <c r="E15" s="241">
        <v>0</v>
      </c>
      <c r="F15" s="421" t="s">
        <v>317</v>
      </c>
      <c r="G15" s="422" t="s">
        <v>189</v>
      </c>
      <c r="H15" s="423"/>
      <c r="I15" s="424"/>
      <c r="J15" s="425"/>
      <c r="K15" s="456"/>
      <c r="L15" s="431"/>
      <c r="M15" s="432"/>
      <c r="N15" s="433"/>
      <c r="O15" s="457" t="s">
        <v>305</v>
      </c>
      <c r="P15" s="431">
        <v>9990</v>
      </c>
      <c r="Q15" s="432">
        <f>Q12</f>
        <v>1000</v>
      </c>
      <c r="R15" s="433">
        <f t="shared" si="2"/>
        <v>8990</v>
      </c>
      <c r="S15" s="458" t="s">
        <v>306</v>
      </c>
      <c r="T15" s="435">
        <v>7.0000000000000007E-2</v>
      </c>
      <c r="U15" s="436">
        <v>7.0000000000000007E-2</v>
      </c>
      <c r="V15" s="436">
        <v>7.0000000000000007E-2</v>
      </c>
      <c r="W15" s="437"/>
      <c r="X15" s="437" t="s">
        <v>307</v>
      </c>
      <c r="Y15" s="245">
        <v>0</v>
      </c>
      <c r="Z15" s="245"/>
      <c r="AA15" s="400" t="s">
        <v>288</v>
      </c>
      <c r="AB15" s="401"/>
    </row>
    <row r="16" spans="2:28" ht="21" x14ac:dyDescent="0.4">
      <c r="B16" s="306" t="s">
        <v>281</v>
      </c>
      <c r="C16" s="420" t="s">
        <v>302</v>
      </c>
      <c r="D16" t="s">
        <v>318</v>
      </c>
      <c r="E16" s="241">
        <v>0</v>
      </c>
      <c r="F16" s="421" t="s">
        <v>319</v>
      </c>
      <c r="G16" s="422" t="s">
        <v>189</v>
      </c>
      <c r="H16" s="423"/>
      <c r="I16" s="424"/>
      <c r="J16" s="425"/>
      <c r="K16" s="456"/>
      <c r="L16" s="431"/>
      <c r="M16" s="432"/>
      <c r="N16" s="433"/>
      <c r="O16" s="457"/>
      <c r="P16" s="431"/>
      <c r="Q16" s="432"/>
      <c r="R16" s="433"/>
      <c r="S16" s="458"/>
      <c r="T16" s="435">
        <v>7.0000000000000007E-2</v>
      </c>
      <c r="U16" s="436">
        <v>7.0000000000000007E-2</v>
      </c>
      <c r="V16" s="436">
        <v>7.0000000000000007E-2</v>
      </c>
      <c r="W16" s="437"/>
      <c r="X16" s="437" t="s">
        <v>310</v>
      </c>
      <c r="Y16" s="245">
        <v>0</v>
      </c>
      <c r="Z16" s="245"/>
      <c r="AA16" s="400" t="s">
        <v>288</v>
      </c>
      <c r="AB16" s="401"/>
    </row>
    <row r="17" spans="2:28" ht="28.8" x14ac:dyDescent="0.4">
      <c r="B17" s="384" t="s">
        <v>281</v>
      </c>
      <c r="C17" s="438" t="s">
        <v>302</v>
      </c>
      <c r="D17" s="19" t="s">
        <v>320</v>
      </c>
      <c r="E17" s="331">
        <v>0</v>
      </c>
      <c r="F17" s="439" t="s">
        <v>321</v>
      </c>
      <c r="G17" s="440" t="s">
        <v>189</v>
      </c>
      <c r="H17" s="423"/>
      <c r="I17" s="424"/>
      <c r="J17" s="425"/>
      <c r="K17" s="456"/>
      <c r="L17" s="459"/>
      <c r="M17" s="432"/>
      <c r="N17" s="433"/>
      <c r="O17" s="460" t="s">
        <v>313</v>
      </c>
      <c r="P17" s="459">
        <v>11990</v>
      </c>
      <c r="Q17" s="432">
        <f>Q14</f>
        <v>0</v>
      </c>
      <c r="R17" s="433">
        <f t="shared" ref="R17:R33" si="3">P17-Q17</f>
        <v>11990</v>
      </c>
      <c r="S17" s="461" t="s">
        <v>314</v>
      </c>
      <c r="T17" s="435">
        <v>7.0000000000000007E-2</v>
      </c>
      <c r="U17" s="436">
        <v>7.0000000000000007E-2</v>
      </c>
      <c r="V17" s="436">
        <v>7.0000000000000007E-2</v>
      </c>
      <c r="W17" s="437"/>
      <c r="X17" s="437" t="s">
        <v>315</v>
      </c>
      <c r="Y17" s="245">
        <v>0</v>
      </c>
      <c r="Z17" s="245"/>
      <c r="AA17" s="400" t="s">
        <v>288</v>
      </c>
      <c r="AB17" s="401"/>
    </row>
    <row r="18" spans="2:28" ht="21" x14ac:dyDescent="0.4">
      <c r="B18" s="302" t="s">
        <v>281</v>
      </c>
      <c r="C18" s="402" t="s">
        <v>322</v>
      </c>
      <c r="D18" s="22" t="s">
        <v>323</v>
      </c>
      <c r="E18" s="271">
        <v>0.05</v>
      </c>
      <c r="F18" s="403" t="s">
        <v>324</v>
      </c>
      <c r="G18" s="404" t="s">
        <v>66</v>
      </c>
      <c r="H18" s="405"/>
      <c r="I18" s="406"/>
      <c r="J18" s="407"/>
      <c r="K18" s="462"/>
      <c r="L18" s="409"/>
      <c r="M18" s="410"/>
      <c r="N18" s="411"/>
      <c r="O18" s="454" t="s">
        <v>285</v>
      </c>
      <c r="P18" s="409">
        <v>10990</v>
      </c>
      <c r="Q18" s="413">
        <v>500</v>
      </c>
      <c r="R18" s="414">
        <f t="shared" si="3"/>
        <v>10490</v>
      </c>
      <c r="S18" s="455" t="s">
        <v>286</v>
      </c>
      <c r="T18" s="416">
        <v>7.0000000000000007E-2</v>
      </c>
      <c r="U18" s="417">
        <v>7.0000000000000007E-2</v>
      </c>
      <c r="V18" s="417">
        <v>7.0000000000000007E-2</v>
      </c>
      <c r="W18" s="418"/>
      <c r="X18" s="418" t="s">
        <v>325</v>
      </c>
      <c r="Y18" s="419" t="s">
        <v>22</v>
      </c>
      <c r="Z18" s="419" t="s">
        <v>326</v>
      </c>
      <c r="AA18" s="400" t="s">
        <v>288</v>
      </c>
      <c r="AB18" s="401"/>
    </row>
    <row r="19" spans="2:28" ht="21" x14ac:dyDescent="0.4">
      <c r="B19" s="306" t="s">
        <v>281</v>
      </c>
      <c r="C19" s="420" t="s">
        <v>322</v>
      </c>
      <c r="D19" t="s">
        <v>327</v>
      </c>
      <c r="E19" s="241">
        <v>0.05</v>
      </c>
      <c r="F19" s="421" t="s">
        <v>328</v>
      </c>
      <c r="G19" s="422" t="s">
        <v>66</v>
      </c>
      <c r="H19" s="423"/>
      <c r="I19" s="424"/>
      <c r="J19" s="425"/>
      <c r="K19" s="456"/>
      <c r="L19" s="463"/>
      <c r="M19" s="464"/>
      <c r="N19" s="465"/>
      <c r="O19" s="457" t="s">
        <v>329</v>
      </c>
      <c r="P19" s="431">
        <v>12290</v>
      </c>
      <c r="Q19" s="432"/>
      <c r="R19" s="433">
        <f t="shared" si="3"/>
        <v>12290</v>
      </c>
      <c r="S19" s="458" t="s">
        <v>330</v>
      </c>
      <c r="T19" s="435">
        <v>7.0000000000000007E-2</v>
      </c>
      <c r="U19" s="436">
        <v>7.0000000000000007E-2</v>
      </c>
      <c r="V19" s="436">
        <v>7.0000000000000007E-2</v>
      </c>
      <c r="W19" s="437"/>
      <c r="X19" s="437" t="s">
        <v>331</v>
      </c>
      <c r="Y19" s="245" t="s">
        <v>28</v>
      </c>
      <c r="Z19" s="245" t="s">
        <v>332</v>
      </c>
      <c r="AA19" s="400" t="s">
        <v>288</v>
      </c>
      <c r="AB19" s="401"/>
    </row>
    <row r="20" spans="2:28" ht="21" x14ac:dyDescent="0.4">
      <c r="B20" s="306" t="s">
        <v>281</v>
      </c>
      <c r="C20" s="420" t="s">
        <v>322</v>
      </c>
      <c r="D20" t="s">
        <v>333</v>
      </c>
      <c r="E20" s="241">
        <v>0.05</v>
      </c>
      <c r="F20" s="421" t="s">
        <v>334</v>
      </c>
      <c r="G20" s="422" t="s">
        <v>66</v>
      </c>
      <c r="H20" s="423"/>
      <c r="I20" s="424"/>
      <c r="J20" s="425"/>
      <c r="K20" s="456"/>
      <c r="L20" s="431"/>
      <c r="M20" s="432"/>
      <c r="N20" s="433"/>
      <c r="O20" s="457" t="s">
        <v>329</v>
      </c>
      <c r="P20" s="431">
        <v>13490</v>
      </c>
      <c r="Q20" s="432">
        <v>200</v>
      </c>
      <c r="R20" s="433">
        <f t="shared" si="3"/>
        <v>13290</v>
      </c>
      <c r="S20" s="458" t="s">
        <v>330</v>
      </c>
      <c r="T20" s="435">
        <v>7.0000000000000007E-2</v>
      </c>
      <c r="U20" s="436">
        <v>7.0000000000000007E-2</v>
      </c>
      <c r="V20" s="436">
        <v>7.0000000000000007E-2</v>
      </c>
      <c r="W20" s="437"/>
      <c r="X20" s="437" t="s">
        <v>335</v>
      </c>
      <c r="Y20" s="245" t="s">
        <v>28</v>
      </c>
      <c r="Z20" s="245" t="s">
        <v>336</v>
      </c>
      <c r="AA20" s="400" t="s">
        <v>288</v>
      </c>
      <c r="AB20" s="401"/>
    </row>
    <row r="21" spans="2:28" ht="21" x14ac:dyDescent="0.4">
      <c r="B21" s="306" t="s">
        <v>281</v>
      </c>
      <c r="C21" s="420" t="s">
        <v>322</v>
      </c>
      <c r="D21" t="s">
        <v>337</v>
      </c>
      <c r="E21" s="241">
        <v>0.05</v>
      </c>
      <c r="F21" s="421" t="s">
        <v>338</v>
      </c>
      <c r="G21" s="422" t="s">
        <v>66</v>
      </c>
      <c r="H21" s="423"/>
      <c r="I21" s="424"/>
      <c r="J21" s="425"/>
      <c r="K21" s="456"/>
      <c r="L21" s="431"/>
      <c r="M21" s="432"/>
      <c r="N21" s="433"/>
      <c r="O21" s="457" t="s">
        <v>329</v>
      </c>
      <c r="P21" s="431">
        <v>13990</v>
      </c>
      <c r="Q21" s="432">
        <v>500</v>
      </c>
      <c r="R21" s="433">
        <f t="shared" si="3"/>
        <v>13490</v>
      </c>
      <c r="S21" s="458" t="s">
        <v>330</v>
      </c>
      <c r="T21" s="435">
        <v>7.0000000000000007E-2</v>
      </c>
      <c r="U21" s="436">
        <v>7.0000000000000007E-2</v>
      </c>
      <c r="V21" s="436">
        <v>7.0000000000000007E-2</v>
      </c>
      <c r="W21" s="437"/>
      <c r="X21" s="437" t="s">
        <v>339</v>
      </c>
      <c r="Y21" s="245" t="s">
        <v>28</v>
      </c>
      <c r="Z21" s="245" t="s">
        <v>340</v>
      </c>
      <c r="AA21" s="400" t="s">
        <v>288</v>
      </c>
      <c r="AB21" s="401"/>
    </row>
    <row r="22" spans="2:28" ht="21" x14ac:dyDescent="0.4">
      <c r="B22" s="306" t="s">
        <v>281</v>
      </c>
      <c r="C22" s="420" t="s">
        <v>322</v>
      </c>
      <c r="D22" t="s">
        <v>341</v>
      </c>
      <c r="E22" s="241">
        <v>0.05</v>
      </c>
      <c r="F22" s="421" t="s">
        <v>342</v>
      </c>
      <c r="G22" s="422" t="s">
        <v>66</v>
      </c>
      <c r="H22" s="423"/>
      <c r="I22" s="424"/>
      <c r="J22" s="425"/>
      <c r="K22" s="456"/>
      <c r="L22" s="431"/>
      <c r="M22" s="432"/>
      <c r="N22" s="433"/>
      <c r="O22" s="457" t="s">
        <v>329</v>
      </c>
      <c r="P22" s="431">
        <v>14990</v>
      </c>
      <c r="Q22" s="432">
        <v>1000</v>
      </c>
      <c r="R22" s="433">
        <f t="shared" si="3"/>
        <v>13990</v>
      </c>
      <c r="S22" s="458" t="s">
        <v>330</v>
      </c>
      <c r="T22" s="435">
        <v>7.0000000000000007E-2</v>
      </c>
      <c r="U22" s="436">
        <v>7.0000000000000007E-2</v>
      </c>
      <c r="V22" s="436">
        <v>7.0000000000000007E-2</v>
      </c>
      <c r="W22" s="437"/>
      <c r="X22" s="437" t="s">
        <v>343</v>
      </c>
      <c r="Y22" s="245" t="s">
        <v>28</v>
      </c>
      <c r="Z22" s="245" t="s">
        <v>344</v>
      </c>
      <c r="AA22" s="400" t="s">
        <v>288</v>
      </c>
      <c r="AB22" s="401"/>
    </row>
    <row r="23" spans="2:28" ht="21" x14ac:dyDescent="0.4">
      <c r="B23" s="306" t="s">
        <v>281</v>
      </c>
      <c r="C23" s="420" t="s">
        <v>322</v>
      </c>
      <c r="D23" t="s">
        <v>345</v>
      </c>
      <c r="E23" s="241">
        <v>0</v>
      </c>
      <c r="F23" s="421" t="s">
        <v>346</v>
      </c>
      <c r="G23" s="422" t="s">
        <v>189</v>
      </c>
      <c r="H23" s="423"/>
      <c r="I23" s="424"/>
      <c r="J23" s="425"/>
      <c r="K23" s="466"/>
      <c r="L23" s="431"/>
      <c r="M23" s="432"/>
      <c r="N23" s="433"/>
      <c r="O23" s="457" t="s">
        <v>285</v>
      </c>
      <c r="P23" s="431">
        <f>P18+600</f>
        <v>11590</v>
      </c>
      <c r="Q23" s="432">
        <f>Q18</f>
        <v>500</v>
      </c>
      <c r="R23" s="433">
        <f t="shared" si="3"/>
        <v>11090</v>
      </c>
      <c r="S23" s="458" t="s">
        <v>286</v>
      </c>
      <c r="T23" s="435">
        <v>7.0000000000000007E-2</v>
      </c>
      <c r="U23" s="436">
        <v>7.0000000000000007E-2</v>
      </c>
      <c r="V23" s="436">
        <v>7.0000000000000007E-2</v>
      </c>
      <c r="W23" s="437"/>
      <c r="X23" s="437" t="s">
        <v>325</v>
      </c>
      <c r="Y23" s="245">
        <v>0</v>
      </c>
      <c r="Z23" s="245" t="s">
        <v>347</v>
      </c>
      <c r="AA23" s="400" t="s">
        <v>288</v>
      </c>
      <c r="AB23" s="401"/>
    </row>
    <row r="24" spans="2:28" ht="21" x14ac:dyDescent="0.4">
      <c r="B24" s="306" t="s">
        <v>281</v>
      </c>
      <c r="C24" s="420" t="s">
        <v>322</v>
      </c>
      <c r="D24" t="s">
        <v>348</v>
      </c>
      <c r="E24" s="241">
        <v>0</v>
      </c>
      <c r="F24" s="421" t="s">
        <v>349</v>
      </c>
      <c r="G24" s="422" t="s">
        <v>189</v>
      </c>
      <c r="H24" s="423"/>
      <c r="I24" s="424"/>
      <c r="J24" s="425"/>
      <c r="K24" s="456"/>
      <c r="L24" s="431"/>
      <c r="M24" s="432"/>
      <c r="N24" s="433"/>
      <c r="O24" s="457" t="s">
        <v>329</v>
      </c>
      <c r="P24" s="431">
        <f>P19+600</f>
        <v>12890</v>
      </c>
      <c r="Q24" s="432">
        <f>Q19</f>
        <v>0</v>
      </c>
      <c r="R24" s="433">
        <f t="shared" si="3"/>
        <v>12890</v>
      </c>
      <c r="S24" s="458" t="s">
        <v>330</v>
      </c>
      <c r="T24" s="435">
        <v>7.0000000000000007E-2</v>
      </c>
      <c r="U24" s="436">
        <v>7.0000000000000007E-2</v>
      </c>
      <c r="V24" s="436">
        <v>7.0000000000000007E-2</v>
      </c>
      <c r="W24" s="437"/>
      <c r="X24" s="437" t="s">
        <v>331</v>
      </c>
      <c r="Y24" s="245">
        <v>0</v>
      </c>
      <c r="Z24" s="245" t="s">
        <v>350</v>
      </c>
      <c r="AA24" s="400" t="s">
        <v>288</v>
      </c>
      <c r="AB24" s="401"/>
    </row>
    <row r="25" spans="2:28" ht="21" x14ac:dyDescent="0.4">
      <c r="B25" s="306" t="s">
        <v>281</v>
      </c>
      <c r="C25" s="420" t="s">
        <v>322</v>
      </c>
      <c r="D25" t="s">
        <v>351</v>
      </c>
      <c r="E25" s="241">
        <v>0</v>
      </c>
      <c r="F25" s="421" t="s">
        <v>352</v>
      </c>
      <c r="G25" s="422" t="s">
        <v>189</v>
      </c>
      <c r="H25" s="423"/>
      <c r="I25" s="424"/>
      <c r="J25" s="425"/>
      <c r="K25" s="456"/>
      <c r="L25" s="431"/>
      <c r="M25" s="432"/>
      <c r="N25" s="433"/>
      <c r="O25" s="457" t="s">
        <v>329</v>
      </c>
      <c r="P25" s="431">
        <f>P20+600</f>
        <v>14090</v>
      </c>
      <c r="Q25" s="432">
        <f t="shared" ref="Q25:Q26" si="4">Q20</f>
        <v>200</v>
      </c>
      <c r="R25" s="433">
        <f t="shared" si="3"/>
        <v>13890</v>
      </c>
      <c r="S25" s="458" t="s">
        <v>330</v>
      </c>
      <c r="T25" s="435">
        <v>7.0000000000000007E-2</v>
      </c>
      <c r="U25" s="436">
        <v>7.0000000000000007E-2</v>
      </c>
      <c r="V25" s="436">
        <v>7.0000000000000007E-2</v>
      </c>
      <c r="W25" s="437"/>
      <c r="X25" s="437" t="s">
        <v>335</v>
      </c>
      <c r="Y25" s="245">
        <v>0</v>
      </c>
      <c r="Z25" s="245" t="s">
        <v>353</v>
      </c>
      <c r="AA25" s="400" t="s">
        <v>288</v>
      </c>
      <c r="AB25" s="401"/>
    </row>
    <row r="26" spans="2:28" ht="21" x14ac:dyDescent="0.4">
      <c r="B26" s="306" t="s">
        <v>281</v>
      </c>
      <c r="C26" s="420" t="s">
        <v>322</v>
      </c>
      <c r="D26" t="s">
        <v>354</v>
      </c>
      <c r="E26" s="241">
        <v>0</v>
      </c>
      <c r="F26" s="421" t="s">
        <v>355</v>
      </c>
      <c r="G26" s="422" t="s">
        <v>189</v>
      </c>
      <c r="H26" s="423"/>
      <c r="I26" s="424"/>
      <c r="J26" s="425"/>
      <c r="K26" s="456"/>
      <c r="L26" s="431"/>
      <c r="M26" s="432"/>
      <c r="N26" s="433"/>
      <c r="O26" s="457" t="s">
        <v>329</v>
      </c>
      <c r="P26" s="431">
        <f>P21+600</f>
        <v>14590</v>
      </c>
      <c r="Q26" s="432">
        <f t="shared" si="4"/>
        <v>500</v>
      </c>
      <c r="R26" s="433">
        <f t="shared" si="3"/>
        <v>14090</v>
      </c>
      <c r="S26" s="458" t="s">
        <v>330</v>
      </c>
      <c r="T26" s="435">
        <v>7.0000000000000007E-2</v>
      </c>
      <c r="U26" s="436">
        <v>7.0000000000000007E-2</v>
      </c>
      <c r="V26" s="436">
        <v>7.0000000000000007E-2</v>
      </c>
      <c r="W26" s="437"/>
      <c r="X26" s="437" t="s">
        <v>339</v>
      </c>
      <c r="Y26" s="245">
        <v>0</v>
      </c>
      <c r="Z26" s="245" t="s">
        <v>356</v>
      </c>
      <c r="AA26" s="400" t="s">
        <v>288</v>
      </c>
      <c r="AB26" s="401"/>
    </row>
    <row r="27" spans="2:28" ht="21" x14ac:dyDescent="0.4">
      <c r="B27" s="384" t="s">
        <v>281</v>
      </c>
      <c r="C27" s="438" t="s">
        <v>322</v>
      </c>
      <c r="D27" s="19" t="s">
        <v>357</v>
      </c>
      <c r="E27" s="331">
        <v>0</v>
      </c>
      <c r="F27" s="439" t="s">
        <v>358</v>
      </c>
      <c r="G27" s="440" t="s">
        <v>189</v>
      </c>
      <c r="H27" s="441"/>
      <c r="I27" s="442"/>
      <c r="J27" s="443"/>
      <c r="K27" s="390"/>
      <c r="L27" s="467"/>
      <c r="M27" s="468"/>
      <c r="N27" s="445"/>
      <c r="O27" s="394" t="s">
        <v>329</v>
      </c>
      <c r="P27" s="431">
        <f>P22+600</f>
        <v>15590</v>
      </c>
      <c r="Q27" s="468">
        <f>+Q22</f>
        <v>1000</v>
      </c>
      <c r="R27" s="433">
        <f t="shared" si="3"/>
        <v>14590</v>
      </c>
      <c r="S27" s="395" t="s">
        <v>330</v>
      </c>
      <c r="T27" s="435">
        <v>7.0000000000000007E-2</v>
      </c>
      <c r="U27" s="436">
        <v>7.0000000000000007E-2</v>
      </c>
      <c r="V27" s="436">
        <v>7.0000000000000007E-2</v>
      </c>
      <c r="W27" s="437"/>
      <c r="X27" s="437" t="s">
        <v>343</v>
      </c>
      <c r="Y27" s="245">
        <v>0</v>
      </c>
      <c r="Z27" s="245" t="s">
        <v>359</v>
      </c>
      <c r="AA27" s="400" t="s">
        <v>288</v>
      </c>
      <c r="AB27" s="401"/>
    </row>
    <row r="28" spans="2:28" ht="21" x14ac:dyDescent="0.4">
      <c r="B28" s="302" t="s">
        <v>281</v>
      </c>
      <c r="C28" s="402" t="s">
        <v>360</v>
      </c>
      <c r="D28" s="22" t="s">
        <v>361</v>
      </c>
      <c r="E28" s="241">
        <v>0.05</v>
      </c>
      <c r="F28" s="403" t="s">
        <v>362</v>
      </c>
      <c r="G28" s="404" t="s">
        <v>66</v>
      </c>
      <c r="H28" s="405"/>
      <c r="I28" s="406"/>
      <c r="J28" s="407"/>
      <c r="K28" s="452"/>
      <c r="L28" s="453"/>
      <c r="M28" s="410"/>
      <c r="N28" s="411"/>
      <c r="O28" s="454" t="s">
        <v>363</v>
      </c>
      <c r="P28" s="409">
        <v>13990</v>
      </c>
      <c r="Q28" s="410">
        <v>500</v>
      </c>
      <c r="R28" s="411">
        <f t="shared" si="3"/>
        <v>13490</v>
      </c>
      <c r="S28" s="455" t="s">
        <v>364</v>
      </c>
      <c r="T28" s="416">
        <v>7.0000000000000007E-2</v>
      </c>
      <c r="U28" s="417">
        <v>7.0000000000000007E-2</v>
      </c>
      <c r="V28" s="417">
        <v>7.0000000000000007E-2</v>
      </c>
      <c r="W28" s="418"/>
      <c r="X28" s="418"/>
      <c r="Y28" s="419" t="s">
        <v>28</v>
      </c>
      <c r="Z28" s="419"/>
      <c r="AA28" s="400" t="s">
        <v>288</v>
      </c>
      <c r="AB28" s="401"/>
    </row>
    <row r="29" spans="2:28" ht="21" x14ac:dyDescent="0.4">
      <c r="B29" s="306" t="s">
        <v>281</v>
      </c>
      <c r="C29" s="420" t="s">
        <v>360</v>
      </c>
      <c r="D29" t="s">
        <v>365</v>
      </c>
      <c r="E29" s="241">
        <v>0.05</v>
      </c>
      <c r="F29" s="421" t="s">
        <v>366</v>
      </c>
      <c r="G29" s="422" t="s">
        <v>66</v>
      </c>
      <c r="H29" s="423"/>
      <c r="I29" s="424"/>
      <c r="J29" s="425"/>
      <c r="K29" s="456"/>
      <c r="L29" s="431"/>
      <c r="M29" s="432"/>
      <c r="N29" s="433"/>
      <c r="O29" s="457" t="s">
        <v>367</v>
      </c>
      <c r="P29" s="431">
        <v>14490</v>
      </c>
      <c r="Q29" s="432"/>
      <c r="R29" s="433">
        <f t="shared" si="3"/>
        <v>14490</v>
      </c>
      <c r="S29" s="457" t="s">
        <v>367</v>
      </c>
      <c r="T29" s="435">
        <v>7.0000000000000007E-2</v>
      </c>
      <c r="U29" s="436">
        <v>7.0000000000000007E-2</v>
      </c>
      <c r="V29" s="436">
        <v>7.0000000000000007E-2</v>
      </c>
      <c r="W29" s="437"/>
      <c r="X29" s="437" t="s">
        <v>368</v>
      </c>
      <c r="Y29" s="245" t="s">
        <v>28</v>
      </c>
      <c r="Z29" s="245"/>
      <c r="AA29" s="400" t="s">
        <v>288</v>
      </c>
      <c r="AB29" s="401"/>
    </row>
    <row r="30" spans="2:28" ht="21" x14ac:dyDescent="0.4">
      <c r="B30" s="306" t="s">
        <v>281</v>
      </c>
      <c r="C30" s="420" t="s">
        <v>360</v>
      </c>
      <c r="D30" t="s">
        <v>369</v>
      </c>
      <c r="E30" s="241">
        <v>0.05</v>
      </c>
      <c r="F30" s="421" t="s">
        <v>370</v>
      </c>
      <c r="G30" s="422" t="s">
        <v>66</v>
      </c>
      <c r="H30" s="423"/>
      <c r="I30" s="424"/>
      <c r="J30" s="425"/>
      <c r="K30" s="456"/>
      <c r="L30" s="431"/>
      <c r="M30" s="432"/>
      <c r="N30" s="433"/>
      <c r="O30" s="457" t="s">
        <v>367</v>
      </c>
      <c r="P30" s="431">
        <v>15490</v>
      </c>
      <c r="Q30" s="432"/>
      <c r="R30" s="433">
        <f t="shared" si="3"/>
        <v>15490</v>
      </c>
      <c r="S30" s="457" t="s">
        <v>367</v>
      </c>
      <c r="T30" s="435">
        <v>7.0000000000000007E-2</v>
      </c>
      <c r="U30" s="436">
        <v>7.0000000000000007E-2</v>
      </c>
      <c r="V30" s="436">
        <v>7.0000000000000007E-2</v>
      </c>
      <c r="W30" s="437"/>
      <c r="X30" s="437" t="s">
        <v>371</v>
      </c>
      <c r="Y30" s="245" t="s">
        <v>28</v>
      </c>
      <c r="Z30" s="245"/>
      <c r="AA30" s="400" t="s">
        <v>288</v>
      </c>
      <c r="AB30" s="401"/>
    </row>
    <row r="31" spans="2:28" ht="21" x14ac:dyDescent="0.4">
      <c r="B31" s="306" t="s">
        <v>281</v>
      </c>
      <c r="C31" s="420" t="s">
        <v>360</v>
      </c>
      <c r="D31" t="s">
        <v>372</v>
      </c>
      <c r="E31" s="241">
        <v>0</v>
      </c>
      <c r="F31" s="421" t="s">
        <v>373</v>
      </c>
      <c r="G31" s="422" t="s">
        <v>189</v>
      </c>
      <c r="H31" s="423"/>
      <c r="I31" s="424"/>
      <c r="J31" s="425"/>
      <c r="K31" s="456"/>
      <c r="L31" s="431"/>
      <c r="M31" s="432"/>
      <c r="N31" s="433"/>
      <c r="O31" s="457" t="s">
        <v>367</v>
      </c>
      <c r="P31" s="431">
        <f>P28+600</f>
        <v>14590</v>
      </c>
      <c r="Q31" s="432">
        <v>500</v>
      </c>
      <c r="R31" s="433">
        <f t="shared" si="3"/>
        <v>14090</v>
      </c>
      <c r="S31" s="457" t="s">
        <v>367</v>
      </c>
      <c r="T31" s="435">
        <v>7.0000000000000007E-2</v>
      </c>
      <c r="U31" s="436">
        <v>7.0000000000000007E-2</v>
      </c>
      <c r="V31" s="436">
        <v>7.0000000000000007E-2</v>
      </c>
      <c r="W31" s="437"/>
      <c r="X31" s="437" t="s">
        <v>374</v>
      </c>
      <c r="Y31" s="245">
        <v>0</v>
      </c>
      <c r="Z31" s="245"/>
      <c r="AA31" s="400" t="s">
        <v>288</v>
      </c>
      <c r="AB31" s="401"/>
    </row>
    <row r="32" spans="2:28" ht="21" x14ac:dyDescent="0.4">
      <c r="B32" s="306" t="s">
        <v>281</v>
      </c>
      <c r="C32" s="420" t="s">
        <v>360</v>
      </c>
      <c r="D32" t="s">
        <v>375</v>
      </c>
      <c r="E32" s="241">
        <v>0</v>
      </c>
      <c r="F32" s="421" t="s">
        <v>376</v>
      </c>
      <c r="G32" s="422" t="s">
        <v>189</v>
      </c>
      <c r="H32" s="423"/>
      <c r="I32" s="424"/>
      <c r="J32" s="425"/>
      <c r="K32" s="456"/>
      <c r="L32" s="431"/>
      <c r="M32" s="432"/>
      <c r="N32" s="433"/>
      <c r="O32" s="457" t="s">
        <v>367</v>
      </c>
      <c r="P32" s="431">
        <f>P29+600</f>
        <v>15090</v>
      </c>
      <c r="Q32" s="432"/>
      <c r="R32" s="433">
        <f t="shared" si="3"/>
        <v>15090</v>
      </c>
      <c r="S32" s="457" t="s">
        <v>367</v>
      </c>
      <c r="T32" s="435">
        <v>7.0000000000000007E-2</v>
      </c>
      <c r="U32" s="436">
        <v>7.0000000000000007E-2</v>
      </c>
      <c r="V32" s="436">
        <v>7.0000000000000007E-2</v>
      </c>
      <c r="W32" s="437"/>
      <c r="X32" s="437" t="s">
        <v>368</v>
      </c>
      <c r="Y32" s="245">
        <v>0</v>
      </c>
      <c r="Z32" s="245"/>
      <c r="AA32" s="400" t="s">
        <v>288</v>
      </c>
      <c r="AB32" s="401"/>
    </row>
    <row r="33" spans="2:28" ht="21" x14ac:dyDescent="0.4">
      <c r="B33" s="384" t="s">
        <v>281</v>
      </c>
      <c r="C33" s="438" t="s">
        <v>360</v>
      </c>
      <c r="D33" s="19" t="s">
        <v>377</v>
      </c>
      <c r="E33" s="331">
        <v>0</v>
      </c>
      <c r="F33" s="439" t="s">
        <v>378</v>
      </c>
      <c r="G33" s="440" t="s">
        <v>189</v>
      </c>
      <c r="H33" s="441"/>
      <c r="I33" s="442"/>
      <c r="J33" s="425"/>
      <c r="K33" s="456"/>
      <c r="L33" s="467"/>
      <c r="M33" s="432"/>
      <c r="N33" s="433"/>
      <c r="O33" s="457" t="s">
        <v>367</v>
      </c>
      <c r="P33" s="431">
        <f>P30+600</f>
        <v>16090</v>
      </c>
      <c r="Q33" s="432"/>
      <c r="R33" s="433">
        <f t="shared" si="3"/>
        <v>16090</v>
      </c>
      <c r="S33" s="457" t="s">
        <v>367</v>
      </c>
      <c r="T33" s="435">
        <v>7.0000000000000007E-2</v>
      </c>
      <c r="U33" s="436">
        <v>7.0000000000000007E-2</v>
      </c>
      <c r="V33" s="436">
        <v>7.0000000000000007E-2</v>
      </c>
      <c r="W33" s="437"/>
      <c r="X33" s="437" t="s">
        <v>371</v>
      </c>
      <c r="Y33" s="245">
        <v>0</v>
      </c>
      <c r="Z33" s="245"/>
      <c r="AA33" s="400" t="s">
        <v>288</v>
      </c>
      <c r="AB33" s="401"/>
    </row>
    <row r="34" spans="2:28" ht="21" x14ac:dyDescent="0.3">
      <c r="B34" s="302" t="s">
        <v>281</v>
      </c>
      <c r="C34" s="270" t="s">
        <v>379</v>
      </c>
      <c r="D34" s="20" t="s">
        <v>380</v>
      </c>
      <c r="E34" s="271">
        <v>0</v>
      </c>
      <c r="F34" s="469" t="s">
        <v>381</v>
      </c>
      <c r="G34" s="470" t="s">
        <v>66</v>
      </c>
      <c r="H34" s="471"/>
      <c r="I34" s="472"/>
      <c r="J34" s="473"/>
      <c r="K34" s="452"/>
      <c r="L34" s="474"/>
      <c r="M34" s="475"/>
      <c r="N34" s="476"/>
      <c r="O34" s="454" t="s">
        <v>382</v>
      </c>
      <c r="P34" s="477">
        <v>15990</v>
      </c>
      <c r="Q34" s="475"/>
      <c r="R34" s="476">
        <f>P34-Q34</f>
        <v>15990</v>
      </c>
      <c r="S34" s="454" t="s">
        <v>382</v>
      </c>
      <c r="T34" s="478">
        <v>7.0000000000000007E-2</v>
      </c>
      <c r="U34" s="479">
        <v>7.0000000000000007E-2</v>
      </c>
      <c r="V34" s="479">
        <v>7.0000000000000007E-2</v>
      </c>
      <c r="W34" s="480"/>
      <c r="X34" s="480" t="s">
        <v>383</v>
      </c>
      <c r="Y34" s="481" t="s">
        <v>22</v>
      </c>
      <c r="Z34" s="481"/>
      <c r="AA34" s="400" t="s">
        <v>288</v>
      </c>
      <c r="AB34" s="401"/>
    </row>
    <row r="35" spans="2:28" ht="21" x14ac:dyDescent="0.3">
      <c r="B35" s="306" t="s">
        <v>281</v>
      </c>
      <c r="C35" s="240" t="s">
        <v>379</v>
      </c>
      <c r="D35" s="15" t="s">
        <v>384</v>
      </c>
      <c r="E35" s="241">
        <v>0</v>
      </c>
      <c r="F35" s="482" t="s">
        <v>385</v>
      </c>
      <c r="G35" s="483" t="s">
        <v>66</v>
      </c>
      <c r="H35" s="484"/>
      <c r="I35" s="485"/>
      <c r="J35" s="486"/>
      <c r="K35" s="456"/>
      <c r="L35" s="487"/>
      <c r="M35" s="488"/>
      <c r="N35" s="489"/>
      <c r="O35" s="457" t="s">
        <v>382</v>
      </c>
      <c r="P35" s="487">
        <f>P34+1000</f>
        <v>16990</v>
      </c>
      <c r="Q35" s="488"/>
      <c r="R35" s="489">
        <f t="shared" ref="R35:R43" si="5">P35-Q35</f>
        <v>16990</v>
      </c>
      <c r="S35" s="457" t="s">
        <v>382</v>
      </c>
      <c r="T35" s="490">
        <v>7.0000000000000007E-2</v>
      </c>
      <c r="U35" s="491">
        <v>7.0000000000000007E-2</v>
      </c>
      <c r="V35" s="491">
        <v>7.0000000000000007E-2</v>
      </c>
      <c r="W35" s="492"/>
      <c r="X35" s="492"/>
      <c r="Y35" s="493"/>
      <c r="Z35" s="493"/>
      <c r="AA35" s="400" t="s">
        <v>288</v>
      </c>
      <c r="AB35" s="401"/>
    </row>
    <row r="36" spans="2:28" ht="21" x14ac:dyDescent="0.3">
      <c r="B36" s="306" t="s">
        <v>281</v>
      </c>
      <c r="C36" s="240" t="s">
        <v>379</v>
      </c>
      <c r="D36" s="15" t="s">
        <v>386</v>
      </c>
      <c r="E36" s="241">
        <v>0.1</v>
      </c>
      <c r="F36" s="482" t="s">
        <v>387</v>
      </c>
      <c r="G36" s="483" t="s">
        <v>66</v>
      </c>
      <c r="H36" s="484"/>
      <c r="I36" s="485"/>
      <c r="J36" s="486"/>
      <c r="K36" s="456"/>
      <c r="L36" s="494"/>
      <c r="M36" s="495"/>
      <c r="N36" s="496"/>
      <c r="O36" s="457" t="s">
        <v>305</v>
      </c>
      <c r="P36" s="497">
        <v>17990</v>
      </c>
      <c r="Q36" s="498">
        <v>500</v>
      </c>
      <c r="R36" s="499">
        <f t="shared" si="5"/>
        <v>17490</v>
      </c>
      <c r="S36" s="457" t="s">
        <v>306</v>
      </c>
      <c r="T36" s="500">
        <v>7.0000000000000007E-2</v>
      </c>
      <c r="U36" s="501">
        <v>7.0000000000000007E-2</v>
      </c>
      <c r="V36" s="501">
        <v>7.0000000000000007E-2</v>
      </c>
      <c r="W36" s="502"/>
      <c r="X36" s="502" t="s">
        <v>388</v>
      </c>
      <c r="Y36" s="503" t="s">
        <v>22</v>
      </c>
      <c r="Z36" s="503"/>
      <c r="AA36" s="400" t="s">
        <v>288</v>
      </c>
      <c r="AB36" s="401"/>
    </row>
    <row r="37" spans="2:28" ht="21" x14ac:dyDescent="0.3">
      <c r="B37" s="306" t="s">
        <v>281</v>
      </c>
      <c r="C37" s="240" t="s">
        <v>379</v>
      </c>
      <c r="D37" s="15" t="s">
        <v>389</v>
      </c>
      <c r="E37" s="241">
        <v>0.1</v>
      </c>
      <c r="F37" s="482" t="s">
        <v>390</v>
      </c>
      <c r="G37" s="483" t="s">
        <v>66</v>
      </c>
      <c r="H37" s="484"/>
      <c r="I37" s="485"/>
      <c r="J37" s="486"/>
      <c r="K37" s="456"/>
      <c r="L37" s="487"/>
      <c r="M37" s="488"/>
      <c r="N37" s="489"/>
      <c r="O37" s="457" t="s">
        <v>305</v>
      </c>
      <c r="P37" s="487">
        <f>P36+1000</f>
        <v>18990</v>
      </c>
      <c r="Q37" s="488"/>
      <c r="R37" s="489">
        <f t="shared" si="5"/>
        <v>18990</v>
      </c>
      <c r="S37" s="457" t="s">
        <v>306</v>
      </c>
      <c r="T37" s="500">
        <v>7.0000000000000007E-2</v>
      </c>
      <c r="U37" s="501">
        <v>7.0000000000000007E-2</v>
      </c>
      <c r="V37" s="501">
        <v>7.0000000000000007E-2</v>
      </c>
      <c r="W37" s="502"/>
      <c r="X37" s="502"/>
      <c r="Y37" s="503"/>
      <c r="Z37" s="503"/>
      <c r="AA37" s="400" t="s">
        <v>288</v>
      </c>
      <c r="AB37" s="401"/>
    </row>
    <row r="38" spans="2:28" ht="21" x14ac:dyDescent="0.3">
      <c r="B38" s="306" t="s">
        <v>281</v>
      </c>
      <c r="C38" s="240" t="s">
        <v>379</v>
      </c>
      <c r="D38" s="15" t="s">
        <v>391</v>
      </c>
      <c r="E38" s="241">
        <v>0</v>
      </c>
      <c r="F38" s="482" t="s">
        <v>392</v>
      </c>
      <c r="G38" s="483" t="s">
        <v>189</v>
      </c>
      <c r="H38" s="484"/>
      <c r="I38" s="485"/>
      <c r="J38" s="486"/>
      <c r="K38" s="456"/>
      <c r="L38" s="487"/>
      <c r="M38" s="488"/>
      <c r="N38" s="489"/>
      <c r="O38" s="457" t="s">
        <v>382</v>
      </c>
      <c r="P38" s="487">
        <f>P34+600</f>
        <v>16590</v>
      </c>
      <c r="Q38" s="488"/>
      <c r="R38" s="489">
        <f t="shared" si="5"/>
        <v>16590</v>
      </c>
      <c r="S38" s="457" t="s">
        <v>382</v>
      </c>
      <c r="T38" s="504">
        <v>7.0000000000000007E-2</v>
      </c>
      <c r="U38" s="505">
        <v>7.0000000000000007E-2</v>
      </c>
      <c r="V38" s="505">
        <v>7.0000000000000007E-2</v>
      </c>
      <c r="W38" s="506"/>
      <c r="X38" s="506" t="s">
        <v>383</v>
      </c>
      <c r="Y38" s="507">
        <v>0</v>
      </c>
      <c r="Z38" s="507"/>
      <c r="AA38" s="400" t="s">
        <v>288</v>
      </c>
      <c r="AB38" s="401"/>
    </row>
    <row r="39" spans="2:28" ht="21" x14ac:dyDescent="0.3">
      <c r="B39" s="306" t="s">
        <v>281</v>
      </c>
      <c r="C39" s="240" t="s">
        <v>379</v>
      </c>
      <c r="D39" s="15" t="s">
        <v>393</v>
      </c>
      <c r="E39" s="241">
        <v>0</v>
      </c>
      <c r="F39" s="482" t="s">
        <v>394</v>
      </c>
      <c r="G39" s="483" t="s">
        <v>189</v>
      </c>
      <c r="H39" s="484"/>
      <c r="I39" s="485"/>
      <c r="J39" s="486"/>
      <c r="K39" s="456"/>
      <c r="L39" s="487"/>
      <c r="M39" s="488"/>
      <c r="N39" s="489"/>
      <c r="O39" s="457" t="s">
        <v>305</v>
      </c>
      <c r="P39" s="487">
        <f>P36+600</f>
        <v>18590</v>
      </c>
      <c r="Q39" s="488">
        <v>500</v>
      </c>
      <c r="R39" s="489">
        <f t="shared" si="5"/>
        <v>18090</v>
      </c>
      <c r="S39" s="457" t="s">
        <v>306</v>
      </c>
      <c r="T39" s="490">
        <v>7.0000000000000007E-2</v>
      </c>
      <c r="U39" s="491">
        <v>7.0000000000000007E-2</v>
      </c>
      <c r="V39" s="491">
        <v>7.0000000000000007E-2</v>
      </c>
      <c r="W39" s="492"/>
      <c r="X39" s="492" t="s">
        <v>388</v>
      </c>
      <c r="Y39" s="493">
        <v>0</v>
      </c>
      <c r="Z39" s="493"/>
      <c r="AA39" s="400" t="s">
        <v>288</v>
      </c>
      <c r="AB39" s="401"/>
    </row>
    <row r="40" spans="2:28" ht="21" x14ac:dyDescent="0.3">
      <c r="B40" s="306" t="s">
        <v>281</v>
      </c>
      <c r="C40" s="240" t="s">
        <v>379</v>
      </c>
      <c r="D40" s="15" t="s">
        <v>395</v>
      </c>
      <c r="E40" s="241">
        <v>0</v>
      </c>
      <c r="F40" s="482" t="s">
        <v>396</v>
      </c>
      <c r="G40" s="483" t="s">
        <v>189</v>
      </c>
      <c r="H40" s="484"/>
      <c r="I40" s="485"/>
      <c r="J40" s="486"/>
      <c r="K40" s="456"/>
      <c r="L40" s="487"/>
      <c r="M40" s="488"/>
      <c r="N40" s="489"/>
      <c r="O40" s="457" t="s">
        <v>382</v>
      </c>
      <c r="P40" s="487">
        <f>P34+600</f>
        <v>16590</v>
      </c>
      <c r="Q40" s="488"/>
      <c r="R40" s="489">
        <f t="shared" si="5"/>
        <v>16590</v>
      </c>
      <c r="S40" s="457" t="s">
        <v>382</v>
      </c>
      <c r="T40" s="490">
        <v>7.0000000000000007E-2</v>
      </c>
      <c r="U40" s="491">
        <v>7.0000000000000007E-2</v>
      </c>
      <c r="V40" s="491">
        <v>7.0000000000000007E-2</v>
      </c>
      <c r="W40" s="492"/>
      <c r="X40" s="492" t="s">
        <v>383</v>
      </c>
      <c r="Y40" s="493">
        <v>0</v>
      </c>
      <c r="Z40" s="493"/>
      <c r="AA40" s="400" t="s">
        <v>288</v>
      </c>
      <c r="AB40" s="401"/>
    </row>
    <row r="41" spans="2:28" ht="21" x14ac:dyDescent="0.3">
      <c r="B41" s="306" t="s">
        <v>281</v>
      </c>
      <c r="C41" s="240" t="s">
        <v>379</v>
      </c>
      <c r="D41" s="15" t="s">
        <v>397</v>
      </c>
      <c r="E41" s="241">
        <v>0</v>
      </c>
      <c r="F41" s="482" t="s">
        <v>398</v>
      </c>
      <c r="G41" s="483" t="s">
        <v>189</v>
      </c>
      <c r="H41" s="484"/>
      <c r="I41" s="485"/>
      <c r="J41" s="486"/>
      <c r="K41" s="456"/>
      <c r="L41" s="487"/>
      <c r="M41" s="488"/>
      <c r="N41" s="489"/>
      <c r="O41" s="457" t="s">
        <v>305</v>
      </c>
      <c r="P41" s="487">
        <f>$P$39</f>
        <v>18590</v>
      </c>
      <c r="Q41" s="488">
        <v>500</v>
      </c>
      <c r="R41" s="489">
        <f t="shared" si="5"/>
        <v>18090</v>
      </c>
      <c r="S41" s="457" t="s">
        <v>306</v>
      </c>
      <c r="T41" s="490">
        <v>7.0000000000000007E-2</v>
      </c>
      <c r="U41" s="491">
        <v>7.0000000000000007E-2</v>
      </c>
      <c r="V41" s="491">
        <v>7.0000000000000007E-2</v>
      </c>
      <c r="W41" s="492"/>
      <c r="X41" s="492" t="s">
        <v>388</v>
      </c>
      <c r="Y41" s="493">
        <v>0</v>
      </c>
      <c r="Z41" s="493"/>
      <c r="AA41" s="400" t="s">
        <v>288</v>
      </c>
      <c r="AB41" s="401"/>
    </row>
    <row r="42" spans="2:28" ht="21" x14ac:dyDescent="0.3">
      <c r="B42" s="306" t="s">
        <v>281</v>
      </c>
      <c r="C42" s="240" t="s">
        <v>379</v>
      </c>
      <c r="D42" s="15" t="s">
        <v>399</v>
      </c>
      <c r="E42" s="241">
        <v>0</v>
      </c>
      <c r="F42" s="482" t="s">
        <v>400</v>
      </c>
      <c r="G42" s="483" t="s">
        <v>401</v>
      </c>
      <c r="H42" s="484"/>
      <c r="I42" s="485"/>
      <c r="J42" s="486"/>
      <c r="K42" s="456"/>
      <c r="L42" s="487"/>
      <c r="M42" s="488"/>
      <c r="N42" s="489"/>
      <c r="O42" s="457" t="s">
        <v>382</v>
      </c>
      <c r="P42" s="487">
        <f>P34+600</f>
        <v>16590</v>
      </c>
      <c r="Q42" s="488"/>
      <c r="R42" s="489">
        <f t="shared" si="5"/>
        <v>16590</v>
      </c>
      <c r="S42" s="457" t="s">
        <v>382</v>
      </c>
      <c r="T42" s="490">
        <v>7.0000000000000007E-2</v>
      </c>
      <c r="U42" s="491">
        <v>7.0000000000000007E-2</v>
      </c>
      <c r="V42" s="491">
        <v>7.0000000000000007E-2</v>
      </c>
      <c r="W42" s="492"/>
      <c r="X42" s="492" t="s">
        <v>383</v>
      </c>
      <c r="Y42" s="493">
        <v>0</v>
      </c>
      <c r="Z42" s="493"/>
      <c r="AA42" s="400" t="s">
        <v>288</v>
      </c>
      <c r="AB42" s="401"/>
    </row>
    <row r="43" spans="2:28" ht="21" x14ac:dyDescent="0.3">
      <c r="B43" s="306" t="s">
        <v>281</v>
      </c>
      <c r="C43" s="240" t="s">
        <v>379</v>
      </c>
      <c r="D43" s="15" t="s">
        <v>402</v>
      </c>
      <c r="E43" s="241">
        <v>0</v>
      </c>
      <c r="F43" s="482" t="s">
        <v>403</v>
      </c>
      <c r="G43" s="483" t="s">
        <v>401</v>
      </c>
      <c r="H43" s="484"/>
      <c r="I43" s="485"/>
      <c r="J43" s="486"/>
      <c r="K43" s="456"/>
      <c r="L43" s="487"/>
      <c r="M43" s="488"/>
      <c r="N43" s="489"/>
      <c r="O43" s="457" t="s">
        <v>305</v>
      </c>
      <c r="P43" s="487">
        <f>$P$39</f>
        <v>18590</v>
      </c>
      <c r="Q43" s="488">
        <v>500</v>
      </c>
      <c r="R43" s="489">
        <f t="shared" si="5"/>
        <v>18090</v>
      </c>
      <c r="S43" s="457" t="s">
        <v>306</v>
      </c>
      <c r="T43" s="490">
        <v>7.0000000000000007E-2</v>
      </c>
      <c r="U43" s="491">
        <v>7.0000000000000007E-2</v>
      </c>
      <c r="V43" s="491">
        <v>7.0000000000000007E-2</v>
      </c>
      <c r="W43" s="492"/>
      <c r="X43" s="492" t="s">
        <v>388</v>
      </c>
      <c r="Y43" s="493">
        <v>0</v>
      </c>
      <c r="Z43" s="493"/>
      <c r="AA43" s="400" t="s">
        <v>288</v>
      </c>
      <c r="AB43" s="401"/>
    </row>
    <row r="44" spans="2:28" ht="21" x14ac:dyDescent="0.4">
      <c r="B44" s="302" t="s">
        <v>281</v>
      </c>
      <c r="C44" s="402" t="s">
        <v>404</v>
      </c>
      <c r="D44" s="22" t="s">
        <v>405</v>
      </c>
      <c r="E44" s="271">
        <v>7.4999999999999997E-2</v>
      </c>
      <c r="F44" s="403" t="s">
        <v>406</v>
      </c>
      <c r="G44" s="404" t="s">
        <v>66</v>
      </c>
      <c r="H44" s="405"/>
      <c r="I44" s="406"/>
      <c r="J44" s="407"/>
      <c r="K44" s="452"/>
      <c r="L44" s="409"/>
      <c r="M44" s="410"/>
      <c r="N44" s="411"/>
      <c r="O44" s="454" t="s">
        <v>313</v>
      </c>
      <c r="P44" s="453">
        <v>17990</v>
      </c>
      <c r="Q44" s="410"/>
      <c r="R44" s="411">
        <f>+P44-Q44</f>
        <v>17990</v>
      </c>
      <c r="S44" s="455" t="s">
        <v>314</v>
      </c>
      <c r="T44" s="416">
        <v>7.0000000000000007E-2</v>
      </c>
      <c r="U44" s="417">
        <v>7.0000000000000007E-2</v>
      </c>
      <c r="V44" s="417">
        <v>7.0000000000000007E-2</v>
      </c>
      <c r="W44" s="418"/>
      <c r="X44" s="418" t="s">
        <v>407</v>
      </c>
      <c r="Y44" s="419" t="s">
        <v>28</v>
      </c>
      <c r="Z44" s="419"/>
      <c r="AA44" s="400" t="s">
        <v>288</v>
      </c>
      <c r="AB44" s="401"/>
    </row>
    <row r="45" spans="2:28" ht="28.8" x14ac:dyDescent="0.4">
      <c r="B45" s="306" t="s">
        <v>281</v>
      </c>
      <c r="C45" s="420" t="s">
        <v>404</v>
      </c>
      <c r="D45" t="s">
        <v>408</v>
      </c>
      <c r="E45" s="241">
        <v>7.4999999999999997E-2</v>
      </c>
      <c r="F45" s="421" t="s">
        <v>409</v>
      </c>
      <c r="G45" s="422" t="s">
        <v>66</v>
      </c>
      <c r="H45" s="423"/>
      <c r="I45" s="424"/>
      <c r="J45" s="425"/>
      <c r="K45" s="456" t="s">
        <v>313</v>
      </c>
      <c r="L45" s="431"/>
      <c r="M45" s="432"/>
      <c r="N45" s="433"/>
      <c r="O45" s="457" t="s">
        <v>313</v>
      </c>
      <c r="P45" s="431">
        <v>18990</v>
      </c>
      <c r="Q45" s="432"/>
      <c r="R45" s="433">
        <f t="shared" ref="R45:R47" si="6">P45-Q45</f>
        <v>18990</v>
      </c>
      <c r="S45" s="458" t="s">
        <v>314</v>
      </c>
      <c r="T45" s="435">
        <v>7.0000000000000007E-2</v>
      </c>
      <c r="U45" s="436">
        <v>7.0000000000000007E-2</v>
      </c>
      <c r="V45" s="436">
        <v>7.0000000000000007E-2</v>
      </c>
      <c r="W45" s="437"/>
      <c r="X45" s="437" t="s">
        <v>410</v>
      </c>
      <c r="Y45" s="245" t="s">
        <v>28</v>
      </c>
      <c r="Z45" s="245"/>
      <c r="AA45" s="400" t="s">
        <v>288</v>
      </c>
      <c r="AB45" s="401"/>
    </row>
    <row r="46" spans="2:28" ht="28.8" x14ac:dyDescent="0.4">
      <c r="B46" s="306" t="s">
        <v>281</v>
      </c>
      <c r="C46" s="420" t="s">
        <v>404</v>
      </c>
      <c r="D46" t="s">
        <v>411</v>
      </c>
      <c r="E46" s="241">
        <v>7.4999999999999997E-2</v>
      </c>
      <c r="F46" s="421" t="s">
        <v>412</v>
      </c>
      <c r="G46" s="422" t="s">
        <v>66</v>
      </c>
      <c r="H46" s="423"/>
      <c r="I46" s="424"/>
      <c r="J46" s="425"/>
      <c r="K46" s="456" t="s">
        <v>313</v>
      </c>
      <c r="L46" s="431"/>
      <c r="M46" s="432"/>
      <c r="N46" s="433"/>
      <c r="O46" s="457" t="s">
        <v>313</v>
      </c>
      <c r="P46" s="431">
        <v>19490</v>
      </c>
      <c r="Q46" s="432">
        <v>500</v>
      </c>
      <c r="R46" s="433">
        <f t="shared" si="6"/>
        <v>18990</v>
      </c>
      <c r="S46" s="458" t="s">
        <v>314</v>
      </c>
      <c r="T46" s="435">
        <v>7.0000000000000007E-2</v>
      </c>
      <c r="U46" s="436">
        <v>7.0000000000000007E-2</v>
      </c>
      <c r="V46" s="436">
        <v>7.0000000000000007E-2</v>
      </c>
      <c r="W46" s="437"/>
      <c r="X46" s="437" t="s">
        <v>413</v>
      </c>
      <c r="Y46" s="245" t="s">
        <v>28</v>
      </c>
      <c r="Z46" s="245"/>
      <c r="AA46" s="400" t="s">
        <v>288</v>
      </c>
      <c r="AB46" s="401"/>
    </row>
    <row r="47" spans="2:28" ht="21" x14ac:dyDescent="0.4">
      <c r="B47" s="306" t="s">
        <v>281</v>
      </c>
      <c r="C47" s="420" t="s">
        <v>404</v>
      </c>
      <c r="D47" t="s">
        <v>414</v>
      </c>
      <c r="E47" s="241">
        <v>7.4999999999999997E-2</v>
      </c>
      <c r="F47" s="421" t="s">
        <v>415</v>
      </c>
      <c r="G47" s="422" t="s">
        <v>66</v>
      </c>
      <c r="H47" s="423"/>
      <c r="I47" s="424"/>
      <c r="J47" s="425"/>
      <c r="K47" s="456"/>
      <c r="L47" s="431"/>
      <c r="M47" s="432"/>
      <c r="N47" s="433"/>
      <c r="O47" s="457" t="s">
        <v>313</v>
      </c>
      <c r="P47" s="431">
        <v>20490</v>
      </c>
      <c r="Q47" s="432">
        <v>500</v>
      </c>
      <c r="R47" s="433">
        <f t="shared" si="6"/>
        <v>19990</v>
      </c>
      <c r="S47" s="458" t="s">
        <v>314</v>
      </c>
      <c r="T47" s="435">
        <v>7.0000000000000007E-2</v>
      </c>
      <c r="U47" s="436">
        <v>7.0000000000000007E-2</v>
      </c>
      <c r="V47" s="436">
        <v>7.0000000000000007E-2</v>
      </c>
      <c r="W47" s="437"/>
      <c r="X47" s="437" t="s">
        <v>416</v>
      </c>
      <c r="Y47" s="245" t="s">
        <v>28</v>
      </c>
      <c r="Z47" s="245"/>
      <c r="AA47" s="400" t="s">
        <v>288</v>
      </c>
      <c r="AB47" s="401"/>
    </row>
    <row r="48" spans="2:28" ht="21" x14ac:dyDescent="0.4">
      <c r="B48" s="306" t="s">
        <v>281</v>
      </c>
      <c r="C48" s="420" t="s">
        <v>404</v>
      </c>
      <c r="D48" t="s">
        <v>417</v>
      </c>
      <c r="E48" s="241">
        <v>0</v>
      </c>
      <c r="F48" s="421" t="s">
        <v>418</v>
      </c>
      <c r="G48" s="422" t="s">
        <v>189</v>
      </c>
      <c r="H48" s="423"/>
      <c r="I48" s="424"/>
      <c r="J48" s="425"/>
      <c r="K48" s="456"/>
      <c r="L48" s="431"/>
      <c r="M48" s="432"/>
      <c r="N48" s="433"/>
      <c r="O48" s="457" t="s">
        <v>313</v>
      </c>
      <c r="P48" s="431">
        <f>+P44+600</f>
        <v>18590</v>
      </c>
      <c r="Q48" s="432"/>
      <c r="R48" s="433">
        <f>+P48-Q48</f>
        <v>18590</v>
      </c>
      <c r="S48" s="458" t="s">
        <v>314</v>
      </c>
      <c r="T48" s="435">
        <v>7.0000000000000007E-2</v>
      </c>
      <c r="U48" s="436">
        <v>7.0000000000000007E-2</v>
      </c>
      <c r="V48" s="436">
        <v>7.0000000000000007E-2</v>
      </c>
      <c r="W48" s="437"/>
      <c r="X48" s="437" t="s">
        <v>407</v>
      </c>
      <c r="Y48" s="245">
        <v>0</v>
      </c>
      <c r="Z48" s="245"/>
      <c r="AA48" s="400" t="s">
        <v>288</v>
      </c>
      <c r="AB48" s="401"/>
    </row>
    <row r="49" spans="2:28" ht="28.8" x14ac:dyDescent="0.4">
      <c r="B49" s="306" t="s">
        <v>281</v>
      </c>
      <c r="C49" s="420" t="s">
        <v>404</v>
      </c>
      <c r="D49" t="s">
        <v>419</v>
      </c>
      <c r="E49" s="241">
        <v>0</v>
      </c>
      <c r="F49" s="421" t="s">
        <v>420</v>
      </c>
      <c r="G49" s="422" t="s">
        <v>189</v>
      </c>
      <c r="H49" s="423"/>
      <c r="I49" s="424"/>
      <c r="J49" s="425"/>
      <c r="K49" s="456" t="s">
        <v>313</v>
      </c>
      <c r="L49" s="431"/>
      <c r="M49" s="432"/>
      <c r="N49" s="433"/>
      <c r="O49" s="457" t="s">
        <v>313</v>
      </c>
      <c r="P49" s="431">
        <f>+P45+600</f>
        <v>19590</v>
      </c>
      <c r="Q49" s="432"/>
      <c r="R49" s="433">
        <f t="shared" ref="R49:R75" si="7">P49-Q49</f>
        <v>19590</v>
      </c>
      <c r="S49" s="458" t="s">
        <v>314</v>
      </c>
      <c r="T49" s="435">
        <v>7.0000000000000007E-2</v>
      </c>
      <c r="U49" s="436">
        <v>7.0000000000000007E-2</v>
      </c>
      <c r="V49" s="436">
        <v>7.0000000000000007E-2</v>
      </c>
      <c r="W49" s="437"/>
      <c r="X49" s="437" t="s">
        <v>410</v>
      </c>
      <c r="Y49" s="245">
        <v>0</v>
      </c>
      <c r="Z49" s="245"/>
      <c r="AA49" s="400" t="s">
        <v>288</v>
      </c>
      <c r="AB49" s="401"/>
    </row>
    <row r="50" spans="2:28" ht="28.8" x14ac:dyDescent="0.4">
      <c r="B50" s="306" t="s">
        <v>281</v>
      </c>
      <c r="C50" s="420" t="s">
        <v>404</v>
      </c>
      <c r="D50" t="s">
        <v>421</v>
      </c>
      <c r="E50" s="241">
        <v>0</v>
      </c>
      <c r="F50" s="421" t="s">
        <v>422</v>
      </c>
      <c r="G50" s="422" t="s">
        <v>189</v>
      </c>
      <c r="H50" s="423"/>
      <c r="I50" s="424"/>
      <c r="J50" s="425"/>
      <c r="K50" s="456" t="s">
        <v>313</v>
      </c>
      <c r="L50" s="431"/>
      <c r="M50" s="432"/>
      <c r="N50" s="433"/>
      <c r="O50" s="457" t="s">
        <v>313</v>
      </c>
      <c r="P50" s="431">
        <f t="shared" ref="P50:P51" si="8">+P46+600</f>
        <v>20090</v>
      </c>
      <c r="Q50" s="432">
        <v>500</v>
      </c>
      <c r="R50" s="433">
        <f t="shared" si="7"/>
        <v>19590</v>
      </c>
      <c r="S50" s="458" t="s">
        <v>314</v>
      </c>
      <c r="T50" s="435">
        <v>7.0000000000000007E-2</v>
      </c>
      <c r="U50" s="436">
        <v>7.0000000000000007E-2</v>
      </c>
      <c r="V50" s="436">
        <v>7.0000000000000007E-2</v>
      </c>
      <c r="W50" s="437"/>
      <c r="X50" s="437" t="s">
        <v>413</v>
      </c>
      <c r="Y50" s="245">
        <v>0</v>
      </c>
      <c r="Z50" s="245"/>
      <c r="AA50" s="400" t="s">
        <v>288</v>
      </c>
      <c r="AB50" s="401"/>
    </row>
    <row r="51" spans="2:28" ht="28.8" x14ac:dyDescent="0.4">
      <c r="B51" s="306" t="s">
        <v>281</v>
      </c>
      <c r="C51" s="420" t="s">
        <v>404</v>
      </c>
      <c r="D51" t="s">
        <v>423</v>
      </c>
      <c r="E51" s="241">
        <v>0</v>
      </c>
      <c r="F51" s="421" t="s">
        <v>424</v>
      </c>
      <c r="G51" s="422" t="s">
        <v>189</v>
      </c>
      <c r="H51" s="423"/>
      <c r="I51" s="424"/>
      <c r="J51" s="425"/>
      <c r="K51" s="456" t="s">
        <v>313</v>
      </c>
      <c r="L51" s="431"/>
      <c r="M51" s="432"/>
      <c r="N51" s="433"/>
      <c r="O51" s="457" t="s">
        <v>313</v>
      </c>
      <c r="P51" s="431">
        <f t="shared" si="8"/>
        <v>21090</v>
      </c>
      <c r="Q51" s="432">
        <v>500</v>
      </c>
      <c r="R51" s="433">
        <f t="shared" si="7"/>
        <v>20590</v>
      </c>
      <c r="S51" s="458" t="s">
        <v>314</v>
      </c>
      <c r="T51" s="435">
        <v>7.0000000000000007E-2</v>
      </c>
      <c r="U51" s="436">
        <v>7.0000000000000007E-2</v>
      </c>
      <c r="V51" s="436">
        <v>7.0000000000000007E-2</v>
      </c>
      <c r="W51" s="437"/>
      <c r="X51" s="437" t="s">
        <v>416</v>
      </c>
      <c r="Y51" s="245">
        <v>0</v>
      </c>
      <c r="Z51" s="245"/>
      <c r="AA51" s="400" t="s">
        <v>288</v>
      </c>
      <c r="AB51" s="401"/>
    </row>
    <row r="52" spans="2:28" ht="21" x14ac:dyDescent="0.4">
      <c r="B52" s="306" t="s">
        <v>281</v>
      </c>
      <c r="C52" s="420" t="s">
        <v>404</v>
      </c>
      <c r="D52" t="s">
        <v>425</v>
      </c>
      <c r="E52" s="241">
        <v>0</v>
      </c>
      <c r="F52" s="421" t="s">
        <v>426</v>
      </c>
      <c r="G52" s="422" t="s">
        <v>189</v>
      </c>
      <c r="H52" s="423"/>
      <c r="I52" s="424"/>
      <c r="J52" s="425"/>
      <c r="K52" s="456"/>
      <c r="L52" s="431"/>
      <c r="M52" s="432"/>
      <c r="N52" s="433"/>
      <c r="O52" s="457" t="s">
        <v>313</v>
      </c>
      <c r="P52" s="431">
        <f>+P48</f>
        <v>18590</v>
      </c>
      <c r="Q52" s="432"/>
      <c r="R52" s="433">
        <f t="shared" si="7"/>
        <v>18590</v>
      </c>
      <c r="S52" s="458" t="s">
        <v>314</v>
      </c>
      <c r="T52" s="435">
        <v>7.0000000000000007E-2</v>
      </c>
      <c r="U52" s="436">
        <v>7.0000000000000007E-2</v>
      </c>
      <c r="V52" s="436">
        <v>7.0000000000000007E-2</v>
      </c>
      <c r="W52" s="437"/>
      <c r="X52" s="437" t="s">
        <v>407</v>
      </c>
      <c r="Y52" s="245">
        <v>0</v>
      </c>
      <c r="Z52" s="245"/>
      <c r="AA52" s="400" t="s">
        <v>288</v>
      </c>
      <c r="AB52" s="401"/>
    </row>
    <row r="53" spans="2:28" ht="28.8" x14ac:dyDescent="0.4">
      <c r="B53" s="306" t="s">
        <v>281</v>
      </c>
      <c r="C53" s="420" t="s">
        <v>404</v>
      </c>
      <c r="D53" t="s">
        <v>427</v>
      </c>
      <c r="E53" s="241">
        <v>0</v>
      </c>
      <c r="F53" s="421" t="s">
        <v>428</v>
      </c>
      <c r="G53" s="422" t="s">
        <v>189</v>
      </c>
      <c r="H53" s="423"/>
      <c r="I53" s="424"/>
      <c r="J53" s="425"/>
      <c r="K53" s="456" t="s">
        <v>313</v>
      </c>
      <c r="L53" s="431"/>
      <c r="M53" s="432"/>
      <c r="N53" s="433"/>
      <c r="O53" s="457" t="s">
        <v>313</v>
      </c>
      <c r="P53" s="431">
        <f t="shared" ref="P53:P54" si="9">+P49</f>
        <v>19590</v>
      </c>
      <c r="Q53" s="432"/>
      <c r="R53" s="433">
        <f t="shared" si="7"/>
        <v>19590</v>
      </c>
      <c r="S53" s="458" t="s">
        <v>314</v>
      </c>
      <c r="T53" s="435">
        <v>7.0000000000000007E-2</v>
      </c>
      <c r="U53" s="436">
        <v>7.0000000000000007E-2</v>
      </c>
      <c r="V53" s="436">
        <v>7.0000000000000007E-2</v>
      </c>
      <c r="W53" s="437"/>
      <c r="X53" s="437" t="s">
        <v>410</v>
      </c>
      <c r="Y53" s="245">
        <v>0</v>
      </c>
      <c r="Z53" s="245"/>
      <c r="AA53" s="400" t="s">
        <v>288</v>
      </c>
      <c r="AB53" s="401"/>
    </row>
    <row r="54" spans="2:28" ht="28.8" x14ac:dyDescent="0.4">
      <c r="B54" s="306" t="s">
        <v>281</v>
      </c>
      <c r="C54" s="420" t="s">
        <v>404</v>
      </c>
      <c r="D54" t="s">
        <v>429</v>
      </c>
      <c r="E54" s="241">
        <v>0</v>
      </c>
      <c r="F54" s="421" t="s">
        <v>430</v>
      </c>
      <c r="G54" s="422" t="s">
        <v>189</v>
      </c>
      <c r="H54" s="423"/>
      <c r="I54" s="424"/>
      <c r="J54" s="425"/>
      <c r="K54" s="456" t="s">
        <v>313</v>
      </c>
      <c r="L54" s="431"/>
      <c r="M54" s="432"/>
      <c r="N54" s="433"/>
      <c r="O54" s="457" t="s">
        <v>313</v>
      </c>
      <c r="P54" s="431">
        <f t="shared" si="9"/>
        <v>20090</v>
      </c>
      <c r="Q54" s="432">
        <v>500</v>
      </c>
      <c r="R54" s="433">
        <f t="shared" si="7"/>
        <v>19590</v>
      </c>
      <c r="S54" s="458" t="s">
        <v>314</v>
      </c>
      <c r="T54" s="435">
        <v>7.0000000000000007E-2</v>
      </c>
      <c r="U54" s="436">
        <v>7.0000000000000007E-2</v>
      </c>
      <c r="V54" s="436">
        <v>7.0000000000000007E-2</v>
      </c>
      <c r="W54" s="437"/>
      <c r="X54" s="437" t="s">
        <v>413</v>
      </c>
      <c r="Y54" s="245">
        <v>0</v>
      </c>
      <c r="Z54" s="245"/>
      <c r="AA54" s="400" t="s">
        <v>288</v>
      </c>
      <c r="AB54" s="401"/>
    </row>
    <row r="55" spans="2:28" ht="28.8" x14ac:dyDescent="0.4">
      <c r="B55" s="306" t="s">
        <v>281</v>
      </c>
      <c r="C55" s="420" t="s">
        <v>404</v>
      </c>
      <c r="D55" t="s">
        <v>431</v>
      </c>
      <c r="E55" s="241">
        <v>0</v>
      </c>
      <c r="F55" s="421" t="s">
        <v>432</v>
      </c>
      <c r="G55" s="422" t="s">
        <v>189</v>
      </c>
      <c r="H55" s="423"/>
      <c r="I55" s="424"/>
      <c r="J55" s="425"/>
      <c r="K55" s="456" t="s">
        <v>313</v>
      </c>
      <c r="L55" s="431"/>
      <c r="M55" s="432"/>
      <c r="N55" s="433"/>
      <c r="O55" s="457" t="s">
        <v>313</v>
      </c>
      <c r="P55" s="431">
        <f>+P51</f>
        <v>21090</v>
      </c>
      <c r="Q55" s="432">
        <v>500</v>
      </c>
      <c r="R55" s="433">
        <f t="shared" si="7"/>
        <v>20590</v>
      </c>
      <c r="S55" s="458" t="s">
        <v>314</v>
      </c>
      <c r="T55" s="435">
        <v>7.0000000000000007E-2</v>
      </c>
      <c r="U55" s="436">
        <v>7.0000000000000007E-2</v>
      </c>
      <c r="V55" s="436">
        <v>7.0000000000000007E-2</v>
      </c>
      <c r="W55" s="437"/>
      <c r="X55" s="437" t="s">
        <v>416</v>
      </c>
      <c r="Y55" s="245">
        <v>0</v>
      </c>
      <c r="Z55" s="245"/>
      <c r="AA55" s="400" t="s">
        <v>288</v>
      </c>
      <c r="AB55" s="401"/>
    </row>
    <row r="56" spans="2:28" ht="21" x14ac:dyDescent="0.4">
      <c r="B56" s="306" t="s">
        <v>281</v>
      </c>
      <c r="C56" s="420" t="s">
        <v>404</v>
      </c>
      <c r="D56" t="s">
        <v>433</v>
      </c>
      <c r="E56" s="241">
        <v>0</v>
      </c>
      <c r="F56" s="421" t="s">
        <v>434</v>
      </c>
      <c r="G56" s="422" t="s">
        <v>401</v>
      </c>
      <c r="H56" s="423"/>
      <c r="I56" s="424"/>
      <c r="J56" s="425"/>
      <c r="K56" s="456"/>
      <c r="L56" s="431"/>
      <c r="M56" s="432"/>
      <c r="N56" s="433"/>
      <c r="O56" s="457" t="s">
        <v>313</v>
      </c>
      <c r="P56" s="431">
        <f t="shared" ref="P56:P59" si="10">+P52</f>
        <v>18590</v>
      </c>
      <c r="Q56" s="432"/>
      <c r="R56" s="433">
        <f t="shared" si="7"/>
        <v>18590</v>
      </c>
      <c r="S56" s="458" t="s">
        <v>314</v>
      </c>
      <c r="T56" s="435">
        <v>7.0000000000000007E-2</v>
      </c>
      <c r="U56" s="436">
        <v>7.0000000000000007E-2</v>
      </c>
      <c r="V56" s="436">
        <v>7.0000000000000007E-2</v>
      </c>
      <c r="W56" s="437"/>
      <c r="X56" s="437" t="s">
        <v>407</v>
      </c>
      <c r="Y56" s="245">
        <v>0</v>
      </c>
      <c r="Z56" s="245"/>
      <c r="AA56" s="400" t="s">
        <v>288</v>
      </c>
      <c r="AB56" s="401"/>
    </row>
    <row r="57" spans="2:28" ht="28.8" x14ac:dyDescent="0.4">
      <c r="B57" s="306" t="s">
        <v>281</v>
      </c>
      <c r="C57" s="420" t="s">
        <v>404</v>
      </c>
      <c r="D57" t="s">
        <v>435</v>
      </c>
      <c r="E57" s="241">
        <v>0</v>
      </c>
      <c r="F57" s="421" t="s">
        <v>436</v>
      </c>
      <c r="G57" s="422" t="s">
        <v>401</v>
      </c>
      <c r="H57" s="423"/>
      <c r="I57" s="424"/>
      <c r="J57" s="425"/>
      <c r="K57" s="456" t="s">
        <v>313</v>
      </c>
      <c r="L57" s="431"/>
      <c r="M57" s="432"/>
      <c r="N57" s="433"/>
      <c r="O57" s="457" t="s">
        <v>313</v>
      </c>
      <c r="P57" s="431">
        <f t="shared" si="10"/>
        <v>19590</v>
      </c>
      <c r="Q57" s="432"/>
      <c r="R57" s="433">
        <f t="shared" si="7"/>
        <v>19590</v>
      </c>
      <c r="S57" s="458" t="s">
        <v>314</v>
      </c>
      <c r="T57" s="435">
        <v>7.0000000000000007E-2</v>
      </c>
      <c r="U57" s="436">
        <v>7.0000000000000007E-2</v>
      </c>
      <c r="V57" s="436">
        <v>7.0000000000000007E-2</v>
      </c>
      <c r="W57" s="437"/>
      <c r="X57" s="437" t="s">
        <v>410</v>
      </c>
      <c r="Y57" s="245">
        <v>0</v>
      </c>
      <c r="Z57" s="245"/>
      <c r="AA57" s="400" t="s">
        <v>288</v>
      </c>
      <c r="AB57" s="401"/>
    </row>
    <row r="58" spans="2:28" ht="28.8" x14ac:dyDescent="0.4">
      <c r="B58" s="306" t="s">
        <v>281</v>
      </c>
      <c r="C58" s="420" t="s">
        <v>404</v>
      </c>
      <c r="D58" t="s">
        <v>437</v>
      </c>
      <c r="E58" s="241">
        <v>0</v>
      </c>
      <c r="F58" s="421" t="s">
        <v>438</v>
      </c>
      <c r="G58" s="422" t="s">
        <v>401</v>
      </c>
      <c r="H58" s="423"/>
      <c r="I58" s="424"/>
      <c r="J58" s="425"/>
      <c r="K58" s="456" t="s">
        <v>313</v>
      </c>
      <c r="L58" s="431"/>
      <c r="M58" s="432"/>
      <c r="N58" s="433"/>
      <c r="O58" s="457" t="s">
        <v>313</v>
      </c>
      <c r="P58" s="431">
        <f t="shared" si="10"/>
        <v>20090</v>
      </c>
      <c r="Q58" s="432">
        <v>500</v>
      </c>
      <c r="R58" s="433">
        <f t="shared" si="7"/>
        <v>19590</v>
      </c>
      <c r="S58" s="458" t="s">
        <v>314</v>
      </c>
      <c r="T58" s="435">
        <v>7.0000000000000007E-2</v>
      </c>
      <c r="U58" s="436">
        <v>7.0000000000000007E-2</v>
      </c>
      <c r="V58" s="436">
        <v>7.0000000000000007E-2</v>
      </c>
      <c r="W58" s="437"/>
      <c r="X58" s="437" t="s">
        <v>413</v>
      </c>
      <c r="Y58" s="245">
        <v>0</v>
      </c>
      <c r="Z58" s="245"/>
      <c r="AA58" s="400" t="s">
        <v>288</v>
      </c>
      <c r="AB58" s="401"/>
    </row>
    <row r="59" spans="2:28" ht="28.8" x14ac:dyDescent="0.4">
      <c r="B59" s="384" t="s">
        <v>281</v>
      </c>
      <c r="C59" s="438" t="s">
        <v>404</v>
      </c>
      <c r="D59" s="19" t="s">
        <v>439</v>
      </c>
      <c r="E59" s="331">
        <v>0</v>
      </c>
      <c r="F59" s="439" t="s">
        <v>440</v>
      </c>
      <c r="G59" s="440" t="s">
        <v>401</v>
      </c>
      <c r="H59" s="441"/>
      <c r="I59" s="442"/>
      <c r="J59" s="425"/>
      <c r="K59" s="456" t="s">
        <v>313</v>
      </c>
      <c r="L59" s="467"/>
      <c r="M59" s="468"/>
      <c r="N59" s="433"/>
      <c r="O59" s="457" t="s">
        <v>313</v>
      </c>
      <c r="P59" s="431">
        <f t="shared" si="10"/>
        <v>21090</v>
      </c>
      <c r="Q59" s="432">
        <v>500</v>
      </c>
      <c r="R59" s="433">
        <f t="shared" si="7"/>
        <v>20590</v>
      </c>
      <c r="S59" s="458" t="s">
        <v>314</v>
      </c>
      <c r="T59" s="435">
        <v>7.0000000000000007E-2</v>
      </c>
      <c r="U59" s="436">
        <v>7.0000000000000007E-2</v>
      </c>
      <c r="V59" s="436">
        <v>7.0000000000000007E-2</v>
      </c>
      <c r="W59" s="437"/>
      <c r="X59" s="437" t="s">
        <v>416</v>
      </c>
      <c r="Y59" s="245">
        <v>0</v>
      </c>
      <c r="Z59" s="245"/>
      <c r="AA59" s="400" t="s">
        <v>288</v>
      </c>
      <c r="AB59" s="401"/>
    </row>
    <row r="60" spans="2:28" ht="21" x14ac:dyDescent="0.4">
      <c r="B60" s="302" t="s">
        <v>281</v>
      </c>
      <c r="C60" s="402" t="s">
        <v>441</v>
      </c>
      <c r="D60" s="22" t="s">
        <v>442</v>
      </c>
      <c r="E60" s="271">
        <v>7.4999999999999997E-2</v>
      </c>
      <c r="F60" s="403" t="s">
        <v>443</v>
      </c>
      <c r="G60" s="404" t="s">
        <v>66</v>
      </c>
      <c r="H60" s="405"/>
      <c r="I60" s="406"/>
      <c r="J60" s="407"/>
      <c r="K60" s="452"/>
      <c r="L60" s="453"/>
      <c r="M60" s="410"/>
      <c r="N60" s="411"/>
      <c r="O60" s="412" t="s">
        <v>444</v>
      </c>
      <c r="P60" s="409">
        <v>20990</v>
      </c>
      <c r="Q60" s="410"/>
      <c r="R60" s="508">
        <f t="shared" si="7"/>
        <v>20990</v>
      </c>
      <c r="S60" s="412" t="s">
        <v>444</v>
      </c>
      <c r="T60" s="416">
        <v>7.0000000000000007E-2</v>
      </c>
      <c r="U60" s="417">
        <v>7.0000000000000007E-2</v>
      </c>
      <c r="V60" s="417">
        <v>7.0000000000000007E-2</v>
      </c>
      <c r="W60" s="418"/>
      <c r="X60" s="418"/>
      <c r="Y60" s="419" t="s">
        <v>28</v>
      </c>
      <c r="Z60" s="419"/>
      <c r="AA60" s="400" t="s">
        <v>288</v>
      </c>
      <c r="AB60" s="401"/>
    </row>
    <row r="61" spans="2:28" ht="21" x14ac:dyDescent="0.4">
      <c r="B61" s="306" t="s">
        <v>281</v>
      </c>
      <c r="C61" s="420" t="s">
        <v>441</v>
      </c>
      <c r="D61" t="s">
        <v>445</v>
      </c>
      <c r="E61" s="241">
        <v>7.4999999999999997E-2</v>
      </c>
      <c r="F61" s="421" t="s">
        <v>446</v>
      </c>
      <c r="G61" s="422" t="s">
        <v>66</v>
      </c>
      <c r="H61" s="423"/>
      <c r="I61" s="424"/>
      <c r="J61" s="425"/>
      <c r="K61" s="509"/>
      <c r="L61" s="431"/>
      <c r="M61" s="432"/>
      <c r="N61" s="433"/>
      <c r="O61" s="430" t="s">
        <v>444</v>
      </c>
      <c r="P61" s="431">
        <v>21990</v>
      </c>
      <c r="Q61" s="432"/>
      <c r="R61" s="510">
        <f t="shared" si="7"/>
        <v>21990</v>
      </c>
      <c r="S61" s="430" t="s">
        <v>444</v>
      </c>
      <c r="T61" s="435">
        <v>7.0000000000000007E-2</v>
      </c>
      <c r="U61" s="436">
        <v>7.0000000000000007E-2</v>
      </c>
      <c r="V61" s="436">
        <v>7.0000000000000007E-2</v>
      </c>
      <c r="W61" s="437"/>
      <c r="X61" s="437"/>
      <c r="Y61" s="245" t="s">
        <v>28</v>
      </c>
      <c r="Z61" s="245"/>
      <c r="AA61" s="400" t="s">
        <v>288</v>
      </c>
      <c r="AB61" s="401"/>
    </row>
    <row r="62" spans="2:28" ht="21" x14ac:dyDescent="0.4">
      <c r="B62" s="306" t="s">
        <v>281</v>
      </c>
      <c r="C62" s="420" t="s">
        <v>441</v>
      </c>
      <c r="D62" t="s">
        <v>447</v>
      </c>
      <c r="E62" s="241">
        <v>0</v>
      </c>
      <c r="F62" s="511" t="s">
        <v>448</v>
      </c>
      <c r="G62" s="512" t="s">
        <v>189</v>
      </c>
      <c r="H62" s="423"/>
      <c r="I62" s="424"/>
      <c r="J62" s="425"/>
      <c r="K62" s="509"/>
      <c r="L62" s="431"/>
      <c r="M62" s="432"/>
      <c r="N62" s="433"/>
      <c r="O62" s="430" t="s">
        <v>444</v>
      </c>
      <c r="P62" s="431">
        <f>+P60+600</f>
        <v>21590</v>
      </c>
      <c r="Q62" s="432"/>
      <c r="R62" s="510">
        <f t="shared" si="7"/>
        <v>21590</v>
      </c>
      <c r="S62" s="430" t="s">
        <v>444</v>
      </c>
      <c r="T62" s="435">
        <v>7.0000000000000007E-2</v>
      </c>
      <c r="U62" s="436">
        <v>7.0000000000000007E-2</v>
      </c>
      <c r="V62" s="436">
        <v>7.0000000000000007E-2</v>
      </c>
      <c r="W62" s="437"/>
      <c r="X62" s="437"/>
      <c r="Y62" s="245">
        <v>0</v>
      </c>
      <c r="Z62" s="245"/>
      <c r="AA62" s="400" t="s">
        <v>288</v>
      </c>
      <c r="AB62" s="401"/>
    </row>
    <row r="63" spans="2:28" ht="21" x14ac:dyDescent="0.4">
      <c r="B63" s="384" t="s">
        <v>281</v>
      </c>
      <c r="C63" s="438" t="s">
        <v>441</v>
      </c>
      <c r="D63" s="19" t="s">
        <v>449</v>
      </c>
      <c r="E63" s="331">
        <v>0</v>
      </c>
      <c r="F63" s="513" t="s">
        <v>450</v>
      </c>
      <c r="G63" s="514" t="s">
        <v>189</v>
      </c>
      <c r="H63" s="441"/>
      <c r="I63" s="442"/>
      <c r="J63" s="443"/>
      <c r="K63" s="515"/>
      <c r="L63" s="467"/>
      <c r="M63" s="468"/>
      <c r="N63" s="445"/>
      <c r="O63" s="446" t="s">
        <v>444</v>
      </c>
      <c r="P63" s="467">
        <f>+P61+600</f>
        <v>22590</v>
      </c>
      <c r="Q63" s="468"/>
      <c r="R63" s="516">
        <f t="shared" si="7"/>
        <v>22590</v>
      </c>
      <c r="S63" s="446" t="s">
        <v>444</v>
      </c>
      <c r="T63" s="448">
        <v>7.0000000000000007E-2</v>
      </c>
      <c r="U63" s="449">
        <v>7.0000000000000007E-2</v>
      </c>
      <c r="V63" s="449">
        <v>7.0000000000000007E-2</v>
      </c>
      <c r="W63" s="450"/>
      <c r="X63" s="450"/>
      <c r="Y63" s="451">
        <v>0</v>
      </c>
      <c r="Z63" s="451"/>
      <c r="AA63" s="400" t="s">
        <v>288</v>
      </c>
      <c r="AB63" s="401"/>
    </row>
    <row r="64" spans="2:28" ht="21" x14ac:dyDescent="0.4">
      <c r="B64" s="306" t="s">
        <v>281</v>
      </c>
      <c r="C64" s="420" t="s">
        <v>451</v>
      </c>
      <c r="D64" t="s">
        <v>452</v>
      </c>
      <c r="E64" s="241">
        <v>0.1</v>
      </c>
      <c r="F64" s="517" t="s">
        <v>453</v>
      </c>
      <c r="G64" s="422" t="s">
        <v>66</v>
      </c>
      <c r="H64" s="423"/>
      <c r="I64" s="424"/>
      <c r="J64" s="425"/>
      <c r="K64" s="456"/>
      <c r="L64" s="427">
        <v>19490</v>
      </c>
      <c r="M64" s="432"/>
      <c r="N64" s="433">
        <f>L64-M64</f>
        <v>19490</v>
      </c>
      <c r="O64" s="457" t="s">
        <v>454</v>
      </c>
      <c r="P64" s="431">
        <v>19990</v>
      </c>
      <c r="Q64" s="432">
        <v>500</v>
      </c>
      <c r="R64" s="433">
        <f t="shared" si="7"/>
        <v>19490</v>
      </c>
      <c r="S64" s="457" t="s">
        <v>454</v>
      </c>
      <c r="T64" s="435">
        <v>7.0000000000000007E-2</v>
      </c>
      <c r="U64" s="436">
        <v>7.0000000000000007E-2</v>
      </c>
      <c r="V64" s="436">
        <v>7.0000000000000007E-2</v>
      </c>
      <c r="W64" s="437"/>
      <c r="X64" s="437" t="s">
        <v>455</v>
      </c>
      <c r="Y64" s="245" t="s">
        <v>22</v>
      </c>
      <c r="Z64" s="245"/>
      <c r="AA64" s="400" t="s">
        <v>288</v>
      </c>
      <c r="AB64" s="401"/>
    </row>
    <row r="65" spans="2:28" ht="21" x14ac:dyDescent="0.4">
      <c r="B65" s="306" t="s">
        <v>281</v>
      </c>
      <c r="C65" s="420" t="s">
        <v>451</v>
      </c>
      <c r="D65" t="s">
        <v>456</v>
      </c>
      <c r="E65" s="241">
        <v>0.1</v>
      </c>
      <c r="F65" s="517" t="s">
        <v>457</v>
      </c>
      <c r="G65" s="422" t="s">
        <v>66</v>
      </c>
      <c r="H65" s="423"/>
      <c r="I65" s="424"/>
      <c r="J65" s="425"/>
      <c r="K65" s="456"/>
      <c r="L65" s="431">
        <v>20990</v>
      </c>
      <c r="M65" s="432"/>
      <c r="N65" s="433">
        <f t="shared" ref="N65:N89" si="11">L65-M65</f>
        <v>20990</v>
      </c>
      <c r="O65" s="457" t="s">
        <v>454</v>
      </c>
      <c r="P65" s="431">
        <v>20990</v>
      </c>
      <c r="Q65" s="432">
        <v>500</v>
      </c>
      <c r="R65" s="433">
        <f t="shared" si="7"/>
        <v>20490</v>
      </c>
      <c r="S65" s="457" t="s">
        <v>454</v>
      </c>
      <c r="T65" s="435">
        <v>7.0000000000000007E-2</v>
      </c>
      <c r="U65" s="436">
        <v>7.0000000000000007E-2</v>
      </c>
      <c r="V65" s="436">
        <v>7.0000000000000007E-2</v>
      </c>
      <c r="W65" s="437"/>
      <c r="X65" s="437" t="s">
        <v>458</v>
      </c>
      <c r="Y65" s="245" t="s">
        <v>22</v>
      </c>
      <c r="Z65" s="245"/>
      <c r="AA65" s="400" t="s">
        <v>288</v>
      </c>
      <c r="AB65" s="401"/>
    </row>
    <row r="66" spans="2:28" ht="21" x14ac:dyDescent="0.4">
      <c r="B66" s="306" t="s">
        <v>281</v>
      </c>
      <c r="C66" s="420" t="s">
        <v>451</v>
      </c>
      <c r="D66" t="s">
        <v>459</v>
      </c>
      <c r="E66" s="241">
        <v>0.1</v>
      </c>
      <c r="F66" s="517" t="s">
        <v>460</v>
      </c>
      <c r="G66" s="422" t="s">
        <v>66</v>
      </c>
      <c r="H66" s="423"/>
      <c r="I66" s="424"/>
      <c r="J66" s="425"/>
      <c r="K66" s="456"/>
      <c r="L66" s="431">
        <v>20990</v>
      </c>
      <c r="M66" s="432"/>
      <c r="N66" s="433">
        <f t="shared" si="11"/>
        <v>20990</v>
      </c>
      <c r="O66" s="457" t="s">
        <v>454</v>
      </c>
      <c r="P66" s="431">
        <v>21990</v>
      </c>
      <c r="Q66" s="432">
        <v>500</v>
      </c>
      <c r="R66" s="433">
        <f t="shared" si="7"/>
        <v>21490</v>
      </c>
      <c r="S66" s="457" t="s">
        <v>454</v>
      </c>
      <c r="T66" s="435">
        <v>7.0000000000000007E-2</v>
      </c>
      <c r="U66" s="436">
        <v>7.0000000000000007E-2</v>
      </c>
      <c r="V66" s="436">
        <v>7.0000000000000007E-2</v>
      </c>
      <c r="W66" s="437"/>
      <c r="X66" s="437" t="s">
        <v>461</v>
      </c>
      <c r="Y66" s="245" t="s">
        <v>22</v>
      </c>
      <c r="Z66" s="245"/>
      <c r="AA66" s="400" t="s">
        <v>288</v>
      </c>
      <c r="AB66" s="401"/>
    </row>
    <row r="67" spans="2:28" ht="21" x14ac:dyDescent="0.4">
      <c r="B67" s="306" t="s">
        <v>281</v>
      </c>
      <c r="C67" s="420" t="s">
        <v>451</v>
      </c>
      <c r="D67" t="s">
        <v>462</v>
      </c>
      <c r="E67" s="241">
        <v>0.05</v>
      </c>
      <c r="F67" s="517" t="s">
        <v>463</v>
      </c>
      <c r="G67" s="422" t="s">
        <v>66</v>
      </c>
      <c r="H67" s="423"/>
      <c r="I67" s="424"/>
      <c r="J67" s="425"/>
      <c r="K67" s="456"/>
      <c r="L67" s="431">
        <v>21990</v>
      </c>
      <c r="M67" s="432"/>
      <c r="N67" s="433">
        <f t="shared" si="11"/>
        <v>21990</v>
      </c>
      <c r="O67" s="457" t="s">
        <v>454</v>
      </c>
      <c r="P67" s="431">
        <v>21990</v>
      </c>
      <c r="Q67" s="432">
        <v>500</v>
      </c>
      <c r="R67" s="433">
        <f t="shared" si="7"/>
        <v>21490</v>
      </c>
      <c r="S67" s="457" t="s">
        <v>454</v>
      </c>
      <c r="T67" s="435">
        <v>7.0000000000000007E-2</v>
      </c>
      <c r="U67" s="436">
        <v>7.0000000000000007E-2</v>
      </c>
      <c r="V67" s="436">
        <v>7.0000000000000007E-2</v>
      </c>
      <c r="W67" s="437"/>
      <c r="X67" s="437"/>
      <c r="Y67" s="245" t="s">
        <v>28</v>
      </c>
      <c r="Z67" s="245"/>
      <c r="AA67" s="400" t="s">
        <v>288</v>
      </c>
      <c r="AB67" s="401"/>
    </row>
    <row r="68" spans="2:28" ht="21" x14ac:dyDescent="0.4">
      <c r="B68" s="306" t="s">
        <v>281</v>
      </c>
      <c r="C68" s="420" t="s">
        <v>451</v>
      </c>
      <c r="D68" t="s">
        <v>464</v>
      </c>
      <c r="E68" s="241">
        <v>0.05</v>
      </c>
      <c r="F68" s="517" t="s">
        <v>465</v>
      </c>
      <c r="G68" s="422" t="s">
        <v>66</v>
      </c>
      <c r="H68" s="423"/>
      <c r="I68" s="424"/>
      <c r="J68" s="425"/>
      <c r="K68" s="456"/>
      <c r="L68" s="431">
        <v>23990</v>
      </c>
      <c r="M68" s="432"/>
      <c r="N68" s="433">
        <f t="shared" si="11"/>
        <v>23990</v>
      </c>
      <c r="O68" s="457" t="s">
        <v>454</v>
      </c>
      <c r="P68" s="431">
        <v>23990</v>
      </c>
      <c r="Q68" s="432">
        <v>500</v>
      </c>
      <c r="R68" s="433">
        <f t="shared" si="7"/>
        <v>23490</v>
      </c>
      <c r="S68" s="457" t="s">
        <v>454</v>
      </c>
      <c r="T68" s="435">
        <v>7.0000000000000007E-2</v>
      </c>
      <c r="U68" s="436">
        <v>7.0000000000000007E-2</v>
      </c>
      <c r="V68" s="436">
        <v>7.0000000000000007E-2</v>
      </c>
      <c r="W68" s="437"/>
      <c r="X68" s="437"/>
      <c r="Y68" s="245" t="s">
        <v>28</v>
      </c>
      <c r="Z68" s="245"/>
      <c r="AA68" s="400" t="s">
        <v>288</v>
      </c>
      <c r="AB68" s="401"/>
    </row>
    <row r="69" spans="2:28" ht="21" x14ac:dyDescent="0.4">
      <c r="B69" s="306" t="s">
        <v>281</v>
      </c>
      <c r="C69" s="420" t="s">
        <v>451</v>
      </c>
      <c r="D69" t="s">
        <v>466</v>
      </c>
      <c r="E69" s="241">
        <v>0.05</v>
      </c>
      <c r="F69" s="517" t="s">
        <v>467</v>
      </c>
      <c r="G69" s="422" t="s">
        <v>66</v>
      </c>
      <c r="H69" s="423"/>
      <c r="I69" s="424"/>
      <c r="J69" s="425"/>
      <c r="K69" s="456"/>
      <c r="L69" s="431">
        <v>23490</v>
      </c>
      <c r="M69" s="432"/>
      <c r="N69" s="433">
        <f t="shared" si="11"/>
        <v>23490</v>
      </c>
      <c r="O69" s="457" t="s">
        <v>454</v>
      </c>
      <c r="P69" s="431">
        <v>23990</v>
      </c>
      <c r="Q69" s="432">
        <v>500</v>
      </c>
      <c r="R69" s="433">
        <f t="shared" si="7"/>
        <v>23490</v>
      </c>
      <c r="S69" s="457" t="s">
        <v>454</v>
      </c>
      <c r="T69" s="435">
        <v>7.0000000000000007E-2</v>
      </c>
      <c r="U69" s="436">
        <v>7.0000000000000007E-2</v>
      </c>
      <c r="V69" s="436">
        <v>7.0000000000000007E-2</v>
      </c>
      <c r="W69" s="437"/>
      <c r="X69" s="437" t="s">
        <v>468</v>
      </c>
      <c r="Y69" s="245" t="s">
        <v>28</v>
      </c>
      <c r="Z69" s="245"/>
      <c r="AA69" s="400" t="s">
        <v>288</v>
      </c>
      <c r="AB69" s="401"/>
    </row>
    <row r="70" spans="2:28" ht="21" x14ac:dyDescent="0.4">
      <c r="B70" s="306" t="s">
        <v>281</v>
      </c>
      <c r="C70" s="420" t="s">
        <v>451</v>
      </c>
      <c r="D70" t="s">
        <v>469</v>
      </c>
      <c r="E70" s="241">
        <v>0.05</v>
      </c>
      <c r="F70" s="517" t="s">
        <v>470</v>
      </c>
      <c r="G70" s="422" t="s">
        <v>66</v>
      </c>
      <c r="H70" s="423"/>
      <c r="I70" s="424"/>
      <c r="J70" s="425"/>
      <c r="K70" s="456"/>
      <c r="L70" s="431">
        <v>25490</v>
      </c>
      <c r="M70" s="432"/>
      <c r="N70" s="433">
        <f t="shared" si="11"/>
        <v>25490</v>
      </c>
      <c r="O70" s="457" t="s">
        <v>454</v>
      </c>
      <c r="P70" s="431">
        <v>25990</v>
      </c>
      <c r="Q70" s="432">
        <v>500</v>
      </c>
      <c r="R70" s="433">
        <f t="shared" si="7"/>
        <v>25490</v>
      </c>
      <c r="S70" s="457" t="s">
        <v>454</v>
      </c>
      <c r="T70" s="435">
        <v>7.0000000000000007E-2</v>
      </c>
      <c r="U70" s="436">
        <v>7.0000000000000007E-2</v>
      </c>
      <c r="V70" s="436">
        <v>7.0000000000000007E-2</v>
      </c>
      <c r="W70" s="437"/>
      <c r="X70" s="437" t="s">
        <v>471</v>
      </c>
      <c r="Y70" s="245" t="s">
        <v>28</v>
      </c>
      <c r="Z70" s="245"/>
      <c r="AA70" s="400" t="s">
        <v>288</v>
      </c>
      <c r="AB70" s="401"/>
    </row>
    <row r="71" spans="2:28" ht="21" x14ac:dyDescent="0.4">
      <c r="B71" s="306" t="s">
        <v>281</v>
      </c>
      <c r="C71" s="420" t="s">
        <v>451</v>
      </c>
      <c r="D71" t="s">
        <v>472</v>
      </c>
      <c r="E71" s="241">
        <v>0</v>
      </c>
      <c r="F71" s="517" t="s">
        <v>473</v>
      </c>
      <c r="G71" s="422" t="s">
        <v>189</v>
      </c>
      <c r="H71" s="423"/>
      <c r="I71" s="424"/>
      <c r="J71" s="425"/>
      <c r="K71" s="456"/>
      <c r="L71" s="431">
        <f>L64</f>
        <v>19490</v>
      </c>
      <c r="M71" s="432"/>
      <c r="N71" s="433">
        <f t="shared" si="11"/>
        <v>19490</v>
      </c>
      <c r="O71" s="457" t="s">
        <v>454</v>
      </c>
      <c r="P71" s="431">
        <f>P64+600</f>
        <v>20590</v>
      </c>
      <c r="Q71" s="432">
        <v>500</v>
      </c>
      <c r="R71" s="433">
        <f t="shared" si="7"/>
        <v>20090</v>
      </c>
      <c r="S71" s="457" t="s">
        <v>454</v>
      </c>
      <c r="T71" s="435">
        <v>7.0000000000000007E-2</v>
      </c>
      <c r="U71" s="436">
        <v>7.0000000000000007E-2</v>
      </c>
      <c r="V71" s="436">
        <v>7.0000000000000007E-2</v>
      </c>
      <c r="W71" s="437"/>
      <c r="X71" s="437" t="s">
        <v>455</v>
      </c>
      <c r="Y71" s="245">
        <v>0</v>
      </c>
      <c r="Z71" s="245"/>
      <c r="AA71" s="400" t="s">
        <v>288</v>
      </c>
      <c r="AB71" s="401"/>
    </row>
    <row r="72" spans="2:28" ht="21" x14ac:dyDescent="0.4">
      <c r="B72" s="306" t="s">
        <v>281</v>
      </c>
      <c r="C72" s="420" t="s">
        <v>451</v>
      </c>
      <c r="D72" t="s">
        <v>474</v>
      </c>
      <c r="E72" s="241">
        <v>0</v>
      </c>
      <c r="F72" s="517" t="s">
        <v>475</v>
      </c>
      <c r="G72" s="422" t="s">
        <v>189</v>
      </c>
      <c r="H72" s="423"/>
      <c r="I72" s="424"/>
      <c r="J72" s="425"/>
      <c r="K72" s="456"/>
      <c r="L72" s="431">
        <f>L65</f>
        <v>20990</v>
      </c>
      <c r="M72" s="432"/>
      <c r="N72" s="433">
        <f t="shared" si="11"/>
        <v>20990</v>
      </c>
      <c r="O72" s="457" t="s">
        <v>454</v>
      </c>
      <c r="P72" s="431">
        <f>P65+600</f>
        <v>21590</v>
      </c>
      <c r="Q72" s="432">
        <v>500</v>
      </c>
      <c r="R72" s="433">
        <f t="shared" si="7"/>
        <v>21090</v>
      </c>
      <c r="S72" s="457" t="s">
        <v>454</v>
      </c>
      <c r="T72" s="435">
        <v>7.0000000000000007E-2</v>
      </c>
      <c r="U72" s="436">
        <v>7.0000000000000007E-2</v>
      </c>
      <c r="V72" s="436">
        <v>7.0000000000000007E-2</v>
      </c>
      <c r="W72" s="437"/>
      <c r="X72" s="437" t="s">
        <v>458</v>
      </c>
      <c r="Y72" s="245">
        <v>0</v>
      </c>
      <c r="Z72" s="245"/>
      <c r="AA72" s="400" t="s">
        <v>288</v>
      </c>
      <c r="AB72" s="401"/>
    </row>
    <row r="73" spans="2:28" ht="21" x14ac:dyDescent="0.4">
      <c r="B73" s="306" t="s">
        <v>281</v>
      </c>
      <c r="C73" s="420" t="s">
        <v>451</v>
      </c>
      <c r="D73" t="s">
        <v>476</v>
      </c>
      <c r="E73" s="241">
        <v>0</v>
      </c>
      <c r="F73" s="517" t="s">
        <v>477</v>
      </c>
      <c r="G73" s="422" t="s">
        <v>189</v>
      </c>
      <c r="H73" s="423"/>
      <c r="I73" s="424"/>
      <c r="J73" s="425"/>
      <c r="K73" s="456"/>
      <c r="L73" s="431">
        <f>L66</f>
        <v>20990</v>
      </c>
      <c r="M73" s="432"/>
      <c r="N73" s="433">
        <f t="shared" si="11"/>
        <v>20990</v>
      </c>
      <c r="O73" s="457" t="s">
        <v>454</v>
      </c>
      <c r="P73" s="431">
        <f>P66+600</f>
        <v>22590</v>
      </c>
      <c r="Q73" s="432">
        <v>500</v>
      </c>
      <c r="R73" s="433">
        <f t="shared" si="7"/>
        <v>22090</v>
      </c>
      <c r="S73" s="457" t="s">
        <v>454</v>
      </c>
      <c r="T73" s="435">
        <v>7.0000000000000007E-2</v>
      </c>
      <c r="U73" s="436">
        <v>7.0000000000000007E-2</v>
      </c>
      <c r="V73" s="436">
        <v>7.0000000000000007E-2</v>
      </c>
      <c r="W73" s="437"/>
      <c r="X73" s="437" t="s">
        <v>461</v>
      </c>
      <c r="Y73" s="245">
        <v>0</v>
      </c>
      <c r="Z73" s="245"/>
      <c r="AA73" s="400" t="s">
        <v>288</v>
      </c>
      <c r="AB73" s="401"/>
    </row>
    <row r="74" spans="2:28" ht="21" x14ac:dyDescent="0.4">
      <c r="B74" s="302" t="s">
        <v>281</v>
      </c>
      <c r="C74" s="402" t="s">
        <v>478</v>
      </c>
      <c r="D74" s="22" t="s">
        <v>479</v>
      </c>
      <c r="E74" s="271">
        <v>0.1</v>
      </c>
      <c r="F74" s="403" t="s">
        <v>480</v>
      </c>
      <c r="G74" s="404" t="s">
        <v>66</v>
      </c>
      <c r="H74" s="405"/>
      <c r="I74" s="406"/>
      <c r="J74" s="407"/>
      <c r="K74" s="452"/>
      <c r="L74" s="453"/>
      <c r="M74" s="410"/>
      <c r="N74" s="411"/>
      <c r="O74" s="454" t="s">
        <v>454</v>
      </c>
      <c r="P74" s="409">
        <v>18990</v>
      </c>
      <c r="Q74" s="410">
        <v>500</v>
      </c>
      <c r="R74" s="411">
        <f t="shared" si="7"/>
        <v>18490</v>
      </c>
      <c r="S74" s="454" t="s">
        <v>454</v>
      </c>
      <c r="T74" s="416">
        <v>7.0000000000000007E-2</v>
      </c>
      <c r="U74" s="417">
        <v>7.0000000000000007E-2</v>
      </c>
      <c r="V74" s="417">
        <v>7.0000000000000007E-2</v>
      </c>
      <c r="W74" s="418"/>
      <c r="X74" s="418" t="s">
        <v>481</v>
      </c>
      <c r="Y74" s="419" t="s">
        <v>102</v>
      </c>
      <c r="Z74" s="419"/>
      <c r="AA74" s="400" t="s">
        <v>288</v>
      </c>
      <c r="AB74" s="401"/>
    </row>
    <row r="75" spans="2:28" ht="21" x14ac:dyDescent="0.4">
      <c r="B75" s="306" t="s">
        <v>281</v>
      </c>
      <c r="C75" s="420" t="s">
        <v>478</v>
      </c>
      <c r="D75" t="s">
        <v>482</v>
      </c>
      <c r="E75" s="241">
        <v>0.1</v>
      </c>
      <c r="F75" s="421" t="s">
        <v>483</v>
      </c>
      <c r="G75" s="422" t="s">
        <v>66</v>
      </c>
      <c r="H75" s="423"/>
      <c r="I75" s="424"/>
      <c r="J75" s="425"/>
      <c r="K75" s="456"/>
      <c r="L75" s="431"/>
      <c r="M75" s="432"/>
      <c r="N75" s="433"/>
      <c r="O75" s="457" t="s">
        <v>454</v>
      </c>
      <c r="P75" s="431">
        <v>20290</v>
      </c>
      <c r="Q75" s="432">
        <v>800</v>
      </c>
      <c r="R75" s="433">
        <f t="shared" si="7"/>
        <v>19490</v>
      </c>
      <c r="S75" s="457" t="s">
        <v>454</v>
      </c>
      <c r="T75" s="435">
        <v>7.0000000000000007E-2</v>
      </c>
      <c r="U75" s="436">
        <v>7.0000000000000007E-2</v>
      </c>
      <c r="V75" s="436">
        <v>7.0000000000000007E-2</v>
      </c>
      <c r="W75" s="437"/>
      <c r="X75" s="437" t="s">
        <v>484</v>
      </c>
      <c r="Y75" s="245" t="s">
        <v>102</v>
      </c>
      <c r="Z75" s="245"/>
      <c r="AA75" s="400" t="s">
        <v>288</v>
      </c>
      <c r="AB75" s="401"/>
    </row>
    <row r="76" spans="2:28" ht="21" x14ac:dyDescent="0.4">
      <c r="B76" s="306" t="s">
        <v>281</v>
      </c>
      <c r="C76" s="420" t="s">
        <v>478</v>
      </c>
      <c r="D76" t="s">
        <v>485</v>
      </c>
      <c r="E76" s="241">
        <v>0.05</v>
      </c>
      <c r="F76" s="421" t="s">
        <v>486</v>
      </c>
      <c r="G76" s="422" t="s">
        <v>66</v>
      </c>
      <c r="H76" s="423"/>
      <c r="I76" s="424"/>
      <c r="J76" s="425"/>
      <c r="K76" s="456"/>
      <c r="L76" s="431">
        <v>23990</v>
      </c>
      <c r="M76" s="432">
        <v>500</v>
      </c>
      <c r="N76" s="433">
        <f t="shared" si="11"/>
        <v>23490</v>
      </c>
      <c r="O76" s="457" t="s">
        <v>454</v>
      </c>
      <c r="P76" s="431"/>
      <c r="Q76" s="432"/>
      <c r="R76" s="433"/>
      <c r="S76" s="457" t="s">
        <v>454</v>
      </c>
      <c r="T76" s="435">
        <v>7.0000000000000007E-2</v>
      </c>
      <c r="U76" s="436">
        <v>7.0000000000000007E-2</v>
      </c>
      <c r="V76" s="436">
        <v>7.0000000000000007E-2</v>
      </c>
      <c r="W76" s="437"/>
      <c r="X76" s="437" t="s">
        <v>487</v>
      </c>
      <c r="Y76" s="245" t="s">
        <v>102</v>
      </c>
      <c r="Z76" s="245"/>
      <c r="AA76" s="400" t="s">
        <v>288</v>
      </c>
      <c r="AB76" s="401"/>
    </row>
    <row r="77" spans="2:28" ht="21" x14ac:dyDescent="0.4">
      <c r="B77" s="306" t="s">
        <v>281</v>
      </c>
      <c r="C77" s="420" t="s">
        <v>478</v>
      </c>
      <c r="D77" t="s">
        <v>488</v>
      </c>
      <c r="E77" s="241">
        <v>0.05</v>
      </c>
      <c r="F77" s="421" t="s">
        <v>489</v>
      </c>
      <c r="G77" s="422" t="s">
        <v>66</v>
      </c>
      <c r="H77" s="423"/>
      <c r="I77" s="424"/>
      <c r="J77" s="425"/>
      <c r="K77" s="456"/>
      <c r="L77" s="431">
        <v>24990</v>
      </c>
      <c r="M77" s="432">
        <v>500</v>
      </c>
      <c r="N77" s="433">
        <f t="shared" si="11"/>
        <v>24490</v>
      </c>
      <c r="O77" s="457" t="s">
        <v>454</v>
      </c>
      <c r="P77" s="431"/>
      <c r="Q77" s="432"/>
      <c r="R77" s="433"/>
      <c r="S77" s="457" t="s">
        <v>454</v>
      </c>
      <c r="T77" s="435">
        <v>7.0000000000000007E-2</v>
      </c>
      <c r="U77" s="436">
        <v>7.0000000000000007E-2</v>
      </c>
      <c r="V77" s="436">
        <v>7.0000000000000007E-2</v>
      </c>
      <c r="W77" s="437"/>
      <c r="X77" s="437"/>
      <c r="Y77" s="245" t="s">
        <v>102</v>
      </c>
      <c r="Z77" s="245"/>
      <c r="AA77" s="400" t="s">
        <v>288</v>
      </c>
      <c r="AB77" s="401"/>
    </row>
    <row r="78" spans="2:28" ht="21" x14ac:dyDescent="0.4">
      <c r="B78" s="306" t="s">
        <v>281</v>
      </c>
      <c r="C78" s="420" t="s">
        <v>478</v>
      </c>
      <c r="D78" t="s">
        <v>490</v>
      </c>
      <c r="E78" s="241">
        <v>0</v>
      </c>
      <c r="F78" s="421" t="s">
        <v>491</v>
      </c>
      <c r="G78" s="422" t="s">
        <v>189</v>
      </c>
      <c r="H78" s="423"/>
      <c r="I78" s="424"/>
      <c r="J78" s="425"/>
      <c r="K78" s="456"/>
      <c r="L78" s="431"/>
      <c r="M78" s="432"/>
      <c r="N78" s="433"/>
      <c r="O78" s="457" t="s">
        <v>454</v>
      </c>
      <c r="P78" s="431">
        <f>18990+600</f>
        <v>19590</v>
      </c>
      <c r="Q78" s="432">
        <f>Q74</f>
        <v>500</v>
      </c>
      <c r="R78" s="433">
        <f t="shared" ref="R78:R81" si="12">P78-Q78</f>
        <v>19090</v>
      </c>
      <c r="S78" s="457" t="s">
        <v>454</v>
      </c>
      <c r="T78" s="435">
        <v>7.0000000000000007E-2</v>
      </c>
      <c r="U78" s="436">
        <v>7.0000000000000007E-2</v>
      </c>
      <c r="V78" s="436">
        <v>7.0000000000000007E-2</v>
      </c>
      <c r="W78" s="437"/>
      <c r="X78" s="437" t="s">
        <v>481</v>
      </c>
      <c r="Y78" s="245">
        <v>0</v>
      </c>
      <c r="Z78" s="245"/>
      <c r="AA78" s="400" t="s">
        <v>288</v>
      </c>
      <c r="AB78" s="401"/>
    </row>
    <row r="79" spans="2:28" ht="21" x14ac:dyDescent="0.4">
      <c r="B79" s="384" t="s">
        <v>281</v>
      </c>
      <c r="C79" s="438" t="s">
        <v>478</v>
      </c>
      <c r="D79" s="19" t="s">
        <v>492</v>
      </c>
      <c r="E79" s="331">
        <v>0</v>
      </c>
      <c r="F79" s="439" t="s">
        <v>493</v>
      </c>
      <c r="G79" s="440" t="s">
        <v>189</v>
      </c>
      <c r="H79" s="441"/>
      <c r="I79" s="442"/>
      <c r="J79" s="425"/>
      <c r="K79" s="456"/>
      <c r="L79" s="467"/>
      <c r="M79" s="468"/>
      <c r="N79" s="433"/>
      <c r="O79" s="457" t="s">
        <v>454</v>
      </c>
      <c r="P79" s="467">
        <f>20290+600</f>
        <v>20890</v>
      </c>
      <c r="Q79" s="468">
        <f>Q75</f>
        <v>800</v>
      </c>
      <c r="R79" s="433">
        <f t="shared" si="12"/>
        <v>20090</v>
      </c>
      <c r="S79" s="457" t="s">
        <v>454</v>
      </c>
      <c r="T79" s="435">
        <v>7.0000000000000007E-2</v>
      </c>
      <c r="U79" s="436">
        <v>7.0000000000000007E-2</v>
      </c>
      <c r="V79" s="436">
        <v>7.0000000000000007E-2</v>
      </c>
      <c r="W79" s="437"/>
      <c r="X79" s="437" t="s">
        <v>484</v>
      </c>
      <c r="Y79" s="245">
        <v>0</v>
      </c>
      <c r="Z79" s="245"/>
      <c r="AA79" s="400" t="s">
        <v>288</v>
      </c>
      <c r="AB79" s="401"/>
    </row>
    <row r="80" spans="2:28" ht="28.5" customHeight="1" x14ac:dyDescent="0.4">
      <c r="B80" s="302" t="s">
        <v>281</v>
      </c>
      <c r="C80" s="402" t="s">
        <v>494</v>
      </c>
      <c r="D80" s="22" t="s">
        <v>495</v>
      </c>
      <c r="E80" s="271">
        <v>7.4999999999999997E-2</v>
      </c>
      <c r="F80" s="403" t="s">
        <v>496</v>
      </c>
      <c r="G80" s="404" t="s">
        <v>66</v>
      </c>
      <c r="H80" s="405"/>
      <c r="I80" s="406"/>
      <c r="J80" s="407"/>
      <c r="K80" s="518"/>
      <c r="L80" s="409">
        <v>22990</v>
      </c>
      <c r="M80" s="410">
        <v>1000</v>
      </c>
      <c r="N80" s="411">
        <f t="shared" si="11"/>
        <v>21990</v>
      </c>
      <c r="O80" s="644" t="s">
        <v>497</v>
      </c>
      <c r="P80" s="409">
        <v>22990</v>
      </c>
      <c r="Q80" s="410"/>
      <c r="R80" s="411">
        <f t="shared" si="12"/>
        <v>22990</v>
      </c>
      <c r="S80" s="644" t="s">
        <v>497</v>
      </c>
      <c r="T80" s="416">
        <v>7.0000000000000007E-2</v>
      </c>
      <c r="U80" s="417">
        <v>7.0000000000000007E-2</v>
      </c>
      <c r="V80" s="417">
        <v>7.0000000000000007E-2</v>
      </c>
      <c r="W80" s="418"/>
      <c r="X80" s="418" t="s">
        <v>498</v>
      </c>
      <c r="Y80" s="419" t="s">
        <v>22</v>
      </c>
      <c r="Z80" s="419"/>
      <c r="AA80" s="400" t="s">
        <v>288</v>
      </c>
      <c r="AB80" s="401"/>
    </row>
    <row r="81" spans="2:28" ht="28.5" customHeight="1" x14ac:dyDescent="0.4">
      <c r="B81" s="306" t="s">
        <v>281</v>
      </c>
      <c r="C81" s="420" t="s">
        <v>494</v>
      </c>
      <c r="D81" t="s">
        <v>499</v>
      </c>
      <c r="E81" s="241">
        <v>7.4999999999999997E-2</v>
      </c>
      <c r="F81" s="421" t="s">
        <v>500</v>
      </c>
      <c r="G81" s="422" t="s">
        <v>66</v>
      </c>
      <c r="H81" s="423"/>
      <c r="I81" s="424"/>
      <c r="J81" s="425"/>
      <c r="K81" s="519"/>
      <c r="L81" s="431">
        <f>L80+500</f>
        <v>23490</v>
      </c>
      <c r="M81" s="432">
        <v>1000</v>
      </c>
      <c r="N81" s="433">
        <f t="shared" si="11"/>
        <v>22490</v>
      </c>
      <c r="O81" s="645"/>
      <c r="P81" s="431">
        <f>P80+500</f>
        <v>23490</v>
      </c>
      <c r="Q81" s="432"/>
      <c r="R81" s="433">
        <f t="shared" si="12"/>
        <v>23490</v>
      </c>
      <c r="S81" s="645"/>
      <c r="T81" s="435">
        <v>7.0000000000000007E-2</v>
      </c>
      <c r="U81" s="436">
        <v>7.0000000000000007E-2</v>
      </c>
      <c r="V81" s="436">
        <v>7.0000000000000007E-2</v>
      </c>
      <c r="W81" s="437"/>
      <c r="X81" s="437" t="s">
        <v>498</v>
      </c>
      <c r="Y81" s="245" t="s">
        <v>22</v>
      </c>
      <c r="Z81" s="245"/>
      <c r="AA81" s="400" t="s">
        <v>288</v>
      </c>
      <c r="AB81" s="401"/>
    </row>
    <row r="82" spans="2:28" ht="30" customHeight="1" x14ac:dyDescent="0.4">
      <c r="B82" s="306" t="s">
        <v>281</v>
      </c>
      <c r="C82" s="420" t="s">
        <v>494</v>
      </c>
      <c r="D82" t="s">
        <v>501</v>
      </c>
      <c r="E82" s="241">
        <v>7.4999999999999997E-2</v>
      </c>
      <c r="F82" s="421" t="s">
        <v>502</v>
      </c>
      <c r="G82" s="422" t="s">
        <v>66</v>
      </c>
      <c r="H82" s="423"/>
      <c r="I82" s="424"/>
      <c r="J82" s="425"/>
      <c r="K82" s="509"/>
      <c r="L82" s="431">
        <v>23990</v>
      </c>
      <c r="M82" s="432">
        <v>1000</v>
      </c>
      <c r="N82" s="433">
        <f>L82-M82</f>
        <v>22990</v>
      </c>
      <c r="O82" s="645"/>
      <c r="P82" s="431">
        <v>23990</v>
      </c>
      <c r="Q82" s="432"/>
      <c r="R82" s="433">
        <f>P82-Q82</f>
        <v>23990</v>
      </c>
      <c r="S82" s="645"/>
      <c r="T82" s="435">
        <v>7.0000000000000007E-2</v>
      </c>
      <c r="U82" s="436">
        <v>7.0000000000000007E-2</v>
      </c>
      <c r="V82" s="436">
        <v>7.0000000000000007E-2</v>
      </c>
      <c r="W82" s="437"/>
      <c r="X82" s="437" t="s">
        <v>503</v>
      </c>
      <c r="Y82" s="245" t="s">
        <v>22</v>
      </c>
      <c r="Z82" s="245"/>
      <c r="AA82" s="400" t="s">
        <v>288</v>
      </c>
      <c r="AB82" s="401"/>
    </row>
    <row r="83" spans="2:28" ht="30" customHeight="1" x14ac:dyDescent="0.4">
      <c r="B83" s="384" t="s">
        <v>281</v>
      </c>
      <c r="C83" s="438" t="s">
        <v>494</v>
      </c>
      <c r="D83" s="19" t="s">
        <v>504</v>
      </c>
      <c r="E83" s="331">
        <v>7.4999999999999997E-2</v>
      </c>
      <c r="F83" s="439" t="s">
        <v>505</v>
      </c>
      <c r="G83" s="440" t="s">
        <v>66</v>
      </c>
      <c r="H83" s="441"/>
      <c r="I83" s="442"/>
      <c r="J83" s="443"/>
      <c r="K83" s="515"/>
      <c r="L83" s="467">
        <f>L82+500</f>
        <v>24490</v>
      </c>
      <c r="M83" s="468">
        <v>1000</v>
      </c>
      <c r="N83" s="445">
        <f t="shared" si="11"/>
        <v>23490</v>
      </c>
      <c r="O83" s="646"/>
      <c r="P83" s="467">
        <f>P82+500</f>
        <v>24490</v>
      </c>
      <c r="Q83" s="468"/>
      <c r="R83" s="445">
        <f t="shared" ref="R83:R89" si="13">P83-Q83</f>
        <v>24490</v>
      </c>
      <c r="S83" s="646"/>
      <c r="T83" s="448">
        <v>7.0000000000000007E-2</v>
      </c>
      <c r="U83" s="449">
        <v>7.0000000000000007E-2</v>
      </c>
      <c r="V83" s="449">
        <v>7.0000000000000007E-2</v>
      </c>
      <c r="W83" s="450"/>
      <c r="X83" s="450" t="s">
        <v>503</v>
      </c>
      <c r="Y83" s="451" t="s">
        <v>22</v>
      </c>
      <c r="Z83" s="451"/>
      <c r="AA83" s="400" t="s">
        <v>288</v>
      </c>
      <c r="AB83" s="401"/>
    </row>
    <row r="84" spans="2:28" ht="21" x14ac:dyDescent="0.4">
      <c r="B84" s="302" t="s">
        <v>281</v>
      </c>
      <c r="C84" s="402" t="s">
        <v>506</v>
      </c>
      <c r="D84" s="22" t="s">
        <v>507</v>
      </c>
      <c r="E84" s="271">
        <v>0.05</v>
      </c>
      <c r="F84" s="403" t="s">
        <v>508</v>
      </c>
      <c r="G84" s="404" t="s">
        <v>66</v>
      </c>
      <c r="H84" s="520"/>
      <c r="I84" s="472"/>
      <c r="J84" s="473"/>
      <c r="K84" s="452"/>
      <c r="L84" s="409"/>
      <c r="M84" s="475"/>
      <c r="N84" s="476"/>
      <c r="O84" s="454" t="s">
        <v>509</v>
      </c>
      <c r="P84" s="409">
        <v>13990</v>
      </c>
      <c r="Q84" s="521">
        <v>1400</v>
      </c>
      <c r="R84" s="522">
        <f t="shared" si="13"/>
        <v>12590</v>
      </c>
      <c r="S84" s="455" t="s">
        <v>510</v>
      </c>
      <c r="T84" s="416">
        <v>7.0000000000000007E-2</v>
      </c>
      <c r="U84" s="417">
        <v>7.0000000000000007E-2</v>
      </c>
      <c r="V84" s="417">
        <v>7.0000000000000007E-2</v>
      </c>
      <c r="W84" s="418"/>
      <c r="X84" s="418"/>
      <c r="Y84" s="419" t="s">
        <v>22</v>
      </c>
      <c r="Z84" s="419"/>
      <c r="AA84" s="400" t="s">
        <v>288</v>
      </c>
      <c r="AB84" s="401"/>
    </row>
    <row r="85" spans="2:28" ht="21" x14ac:dyDescent="0.4">
      <c r="B85" s="306" t="s">
        <v>281</v>
      </c>
      <c r="C85" s="420" t="s">
        <v>506</v>
      </c>
      <c r="D85" t="s">
        <v>511</v>
      </c>
      <c r="E85" s="241">
        <v>0.05</v>
      </c>
      <c r="F85" s="421" t="s">
        <v>512</v>
      </c>
      <c r="G85" s="422" t="s">
        <v>66</v>
      </c>
      <c r="H85" s="523"/>
      <c r="I85" s="485"/>
      <c r="J85" s="486"/>
      <c r="K85" s="456"/>
      <c r="L85" s="427">
        <v>14490</v>
      </c>
      <c r="M85" s="495">
        <v>1000</v>
      </c>
      <c r="N85" s="496">
        <f t="shared" si="11"/>
        <v>13490</v>
      </c>
      <c r="O85" s="457" t="s">
        <v>513</v>
      </c>
      <c r="P85" s="427">
        <v>15490</v>
      </c>
      <c r="Q85" s="495">
        <v>1900</v>
      </c>
      <c r="R85" s="496">
        <f t="shared" si="13"/>
        <v>13590</v>
      </c>
      <c r="S85" s="457" t="s">
        <v>513</v>
      </c>
      <c r="T85" s="435">
        <v>7.0000000000000007E-2</v>
      </c>
      <c r="U85" s="436">
        <v>7.0000000000000007E-2</v>
      </c>
      <c r="V85" s="436">
        <v>7.0000000000000007E-2</v>
      </c>
      <c r="W85" s="437"/>
      <c r="X85" s="437"/>
      <c r="Y85" s="245" t="s">
        <v>28</v>
      </c>
      <c r="Z85" s="245"/>
      <c r="AA85" s="400" t="s">
        <v>288</v>
      </c>
      <c r="AB85" s="401"/>
    </row>
    <row r="86" spans="2:28" ht="21" x14ac:dyDescent="0.4">
      <c r="B86" s="306" t="s">
        <v>281</v>
      </c>
      <c r="C86" s="420" t="s">
        <v>506</v>
      </c>
      <c r="D86" t="s">
        <v>514</v>
      </c>
      <c r="E86" s="241">
        <v>0.05</v>
      </c>
      <c r="F86" s="421" t="s">
        <v>515</v>
      </c>
      <c r="G86" s="422" t="s">
        <v>66</v>
      </c>
      <c r="H86" s="523"/>
      <c r="I86" s="485"/>
      <c r="J86" s="486"/>
      <c r="K86" s="456"/>
      <c r="L86" s="427">
        <v>15490</v>
      </c>
      <c r="M86" s="495">
        <v>500</v>
      </c>
      <c r="N86" s="496">
        <f t="shared" si="11"/>
        <v>14990</v>
      </c>
      <c r="O86" s="457" t="s">
        <v>513</v>
      </c>
      <c r="P86" s="427">
        <v>16490</v>
      </c>
      <c r="Q86" s="495">
        <v>1500</v>
      </c>
      <c r="R86" s="496">
        <f t="shared" si="13"/>
        <v>14990</v>
      </c>
      <c r="S86" s="457" t="s">
        <v>513</v>
      </c>
      <c r="T86" s="435">
        <v>7.0000000000000007E-2</v>
      </c>
      <c r="U86" s="436">
        <v>7.0000000000000007E-2</v>
      </c>
      <c r="V86" s="436">
        <v>7.0000000000000007E-2</v>
      </c>
      <c r="W86" s="437"/>
      <c r="X86" s="437"/>
      <c r="Y86" s="245" t="s">
        <v>28</v>
      </c>
      <c r="Z86" s="245"/>
      <c r="AA86" s="400" t="s">
        <v>288</v>
      </c>
      <c r="AB86" s="401"/>
    </row>
    <row r="87" spans="2:28" ht="21" x14ac:dyDescent="0.4">
      <c r="B87" s="306" t="s">
        <v>281</v>
      </c>
      <c r="C87" s="420" t="s">
        <v>506</v>
      </c>
      <c r="D87" t="s">
        <v>516</v>
      </c>
      <c r="E87" s="241">
        <v>0</v>
      </c>
      <c r="F87" s="421" t="s">
        <v>517</v>
      </c>
      <c r="G87" s="422" t="s">
        <v>189</v>
      </c>
      <c r="H87" s="523"/>
      <c r="I87" s="485"/>
      <c r="J87" s="486"/>
      <c r="K87" s="456"/>
      <c r="L87" s="431"/>
      <c r="M87" s="488"/>
      <c r="N87" s="489"/>
      <c r="O87" s="457" t="s">
        <v>509</v>
      </c>
      <c r="P87" s="431">
        <f>P84+600</f>
        <v>14590</v>
      </c>
      <c r="Q87" s="488">
        <f>Q84</f>
        <v>1400</v>
      </c>
      <c r="R87" s="489">
        <f t="shared" si="13"/>
        <v>13190</v>
      </c>
      <c r="S87" s="458" t="s">
        <v>510</v>
      </c>
      <c r="T87" s="435">
        <v>7.0000000000000007E-2</v>
      </c>
      <c r="U87" s="436">
        <v>7.0000000000000007E-2</v>
      </c>
      <c r="V87" s="436">
        <v>7.0000000000000007E-2</v>
      </c>
      <c r="W87" s="437"/>
      <c r="X87" s="437"/>
      <c r="Y87" s="245">
        <v>0</v>
      </c>
      <c r="Z87" s="245"/>
      <c r="AA87" s="400" t="s">
        <v>288</v>
      </c>
      <c r="AB87" s="401"/>
    </row>
    <row r="88" spans="2:28" ht="21" x14ac:dyDescent="0.4">
      <c r="B88" s="306" t="s">
        <v>281</v>
      </c>
      <c r="C88" s="420" t="s">
        <v>506</v>
      </c>
      <c r="D88" t="s">
        <v>518</v>
      </c>
      <c r="E88" s="241">
        <v>0</v>
      </c>
      <c r="F88" s="421" t="s">
        <v>519</v>
      </c>
      <c r="G88" s="422" t="s">
        <v>189</v>
      </c>
      <c r="H88" s="523"/>
      <c r="I88" s="485"/>
      <c r="J88" s="486"/>
      <c r="K88" s="456"/>
      <c r="L88" s="431">
        <f>L85+600</f>
        <v>15090</v>
      </c>
      <c r="M88" s="488">
        <f>M85</f>
        <v>1000</v>
      </c>
      <c r="N88" s="489">
        <f t="shared" si="11"/>
        <v>14090</v>
      </c>
      <c r="O88" s="457" t="s">
        <v>513</v>
      </c>
      <c r="P88" s="431">
        <f>P85+600</f>
        <v>16090</v>
      </c>
      <c r="Q88" s="488">
        <f>Q85</f>
        <v>1900</v>
      </c>
      <c r="R88" s="489">
        <f t="shared" si="13"/>
        <v>14190</v>
      </c>
      <c r="S88" s="457" t="s">
        <v>513</v>
      </c>
      <c r="T88" s="435">
        <v>7.0000000000000007E-2</v>
      </c>
      <c r="U88" s="436">
        <v>7.0000000000000007E-2</v>
      </c>
      <c r="V88" s="436">
        <v>7.0000000000000007E-2</v>
      </c>
      <c r="W88" s="437"/>
      <c r="X88" s="437"/>
      <c r="Y88" s="245">
        <v>0</v>
      </c>
      <c r="Z88" s="245"/>
      <c r="AA88" s="400" t="s">
        <v>288</v>
      </c>
      <c r="AB88" s="401"/>
    </row>
    <row r="89" spans="2:28" ht="21.6" thickBot="1" x14ac:dyDescent="0.45">
      <c r="B89" s="310" t="s">
        <v>281</v>
      </c>
      <c r="C89" s="524" t="s">
        <v>506</v>
      </c>
      <c r="D89" s="16" t="s">
        <v>520</v>
      </c>
      <c r="E89" s="255">
        <v>0</v>
      </c>
      <c r="F89" s="525" t="s">
        <v>521</v>
      </c>
      <c r="G89" s="526" t="s">
        <v>189</v>
      </c>
      <c r="H89" s="527"/>
      <c r="I89" s="528"/>
      <c r="J89" s="529"/>
      <c r="K89" s="530"/>
      <c r="L89" s="531">
        <f>L86+600</f>
        <v>16090</v>
      </c>
      <c r="M89" s="532">
        <f>M86</f>
        <v>500</v>
      </c>
      <c r="N89" s="533">
        <f t="shared" si="11"/>
        <v>15590</v>
      </c>
      <c r="O89" s="534" t="str">
        <f>O86</f>
        <v>MULTIMEDIA SP 950 ANDROID + CÁMARA  + SENSORES</v>
      </c>
      <c r="P89" s="531">
        <f>P86+600</f>
        <v>17090</v>
      </c>
      <c r="Q89" s="532">
        <v>1500</v>
      </c>
      <c r="R89" s="533">
        <f t="shared" si="13"/>
        <v>15590</v>
      </c>
      <c r="S89" s="534" t="str">
        <f>S86</f>
        <v>MULTIMEDIA SP 950 ANDROID + CÁMARA  + SENSORES</v>
      </c>
      <c r="T89" s="535">
        <v>7.0000000000000007E-2</v>
      </c>
      <c r="U89" s="536">
        <v>7.0000000000000007E-2</v>
      </c>
      <c r="V89" s="536">
        <v>7.0000000000000007E-2</v>
      </c>
      <c r="W89" s="537"/>
      <c r="X89" s="537"/>
      <c r="Y89" s="259">
        <v>0</v>
      </c>
      <c r="Z89" s="259"/>
      <c r="AA89" s="538" t="s">
        <v>288</v>
      </c>
      <c r="AB89" s="539"/>
    </row>
    <row r="90" spans="2:28" ht="15.6" x14ac:dyDescent="0.3">
      <c r="F90" s="540"/>
    </row>
  </sheetData>
  <mergeCells count="7">
    <mergeCell ref="AA4:AB4"/>
    <mergeCell ref="O80:O83"/>
    <mergeCell ref="S80:S83"/>
    <mergeCell ref="B1:G1"/>
    <mergeCell ref="B2:G2"/>
    <mergeCell ref="L4:O4"/>
    <mergeCell ref="P4:S4"/>
  </mergeCells>
  <conditionalFormatting sqref="T6:V89">
    <cfRule type="cellIs" dxfId="17" priority="2" operator="between">
      <formula>0.01</formula>
      <formula>0.06</formula>
    </cfRule>
  </conditionalFormatting>
  <conditionalFormatting sqref="T6:V43">
    <cfRule type="expression" dxfId="16" priority="3">
      <formula>#REF!&lt;&gt;#REF!</formula>
    </cfRule>
  </conditionalFormatting>
  <conditionalFormatting sqref="T44:V89">
    <cfRule type="expression" dxfId="15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04CD-A752-4104-A1AC-7600E19D214C}">
  <dimension ref="B4:Y39"/>
  <sheetViews>
    <sheetView showGridLines="0" topLeftCell="A3" zoomScale="60" zoomScaleNormal="60" workbookViewId="0">
      <pane xSplit="6" ySplit="6" topLeftCell="G9" activePane="bottomRight" state="frozen"/>
      <selection pane="topRight" activeCell="G3" sqref="G3"/>
      <selection pane="bottomLeft" activeCell="A6" sqref="A6"/>
      <selection pane="bottomRight" activeCell="N9" sqref="N9:N26"/>
    </sheetView>
  </sheetViews>
  <sheetFormatPr baseColWidth="10" defaultColWidth="11.44140625" defaultRowHeight="14.4" x14ac:dyDescent="0.3"/>
  <cols>
    <col min="1" max="1" width="4.6640625" customWidth="1"/>
    <col min="2" max="2" width="9.33203125" customWidth="1"/>
    <col min="3" max="3" width="17.5546875" bestFit="1" customWidth="1"/>
    <col min="4" max="4" width="22.33203125" customWidth="1"/>
    <col min="5" max="5" width="6.5546875" customWidth="1"/>
    <col min="6" max="6" width="51.109375" customWidth="1"/>
    <col min="7" max="7" width="11.44140625" customWidth="1"/>
    <col min="8" max="8" width="17.109375" customWidth="1"/>
    <col min="9" max="9" width="15.44140625" customWidth="1"/>
    <col min="10" max="10" width="16.44140625" customWidth="1"/>
    <col min="11" max="11" width="30.109375" customWidth="1"/>
    <col min="12" max="14" width="14" style="1" customWidth="1"/>
    <col min="15" max="15" width="40.441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  <col min="23" max="23" width="16.109375" customWidth="1"/>
    <col min="24" max="24" width="30.109375" customWidth="1"/>
    <col min="25" max="25" width="39.6640625" customWidth="1"/>
  </cols>
  <sheetData>
    <row r="4" spans="2:25" s="2" customFormat="1" ht="23.4" x14ac:dyDescent="0.45">
      <c r="B4" s="637" t="s">
        <v>0</v>
      </c>
      <c r="C4" s="637"/>
      <c r="D4" s="637"/>
      <c r="E4" s="637"/>
      <c r="F4" s="637"/>
      <c r="G4" s="637"/>
      <c r="H4" s="104"/>
      <c r="I4" s="104"/>
      <c r="J4" s="104"/>
      <c r="K4" s="104"/>
      <c r="L4" s="104"/>
      <c r="M4" s="104"/>
      <c r="N4" s="104"/>
      <c r="O4" s="104"/>
      <c r="U4" s="6"/>
    </row>
    <row r="5" spans="2:25" ht="21.75" customHeight="1" x14ac:dyDescent="0.3">
      <c r="B5" s="638" t="s">
        <v>522</v>
      </c>
      <c r="C5" s="638"/>
      <c r="D5" s="638"/>
      <c r="E5" s="638"/>
      <c r="F5" s="638"/>
      <c r="G5" s="638"/>
      <c r="H5" s="105"/>
      <c r="I5" s="105"/>
      <c r="J5" s="105"/>
      <c r="K5" s="105"/>
      <c r="L5" s="105"/>
      <c r="M5" s="105"/>
      <c r="N5" s="105"/>
      <c r="O5" s="105"/>
    </row>
    <row r="6" spans="2:25" ht="21.75" customHeight="1" thickBot="1" x14ac:dyDescent="0.35"/>
    <row r="7" spans="2:25" ht="15" thickBot="1" x14ac:dyDescent="0.35">
      <c r="H7" s="639" t="s">
        <v>3</v>
      </c>
      <c r="I7" s="640"/>
      <c r="J7" s="640"/>
      <c r="K7" s="641"/>
      <c r="L7" s="639" t="s">
        <v>4</v>
      </c>
      <c r="M7" s="640"/>
      <c r="N7" s="640"/>
      <c r="O7" s="641"/>
      <c r="V7" s="651" t="s">
        <v>523</v>
      </c>
      <c r="W7" s="652"/>
      <c r="X7" s="652"/>
      <c r="Y7" s="653"/>
    </row>
    <row r="8" spans="2:25" ht="77.25" customHeight="1" thickBot="1" x14ac:dyDescent="0.35">
      <c r="B8" s="320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321" t="s">
        <v>54</v>
      </c>
      <c r="H8" s="263" t="s">
        <v>524</v>
      </c>
      <c r="I8" s="264" t="s">
        <v>12</v>
      </c>
      <c r="J8" s="120" t="s">
        <v>525</v>
      </c>
      <c r="K8" s="265" t="s">
        <v>14</v>
      </c>
      <c r="L8" s="263" t="s">
        <v>524</v>
      </c>
      <c r="M8" s="264" t="s">
        <v>12</v>
      </c>
      <c r="N8" s="120" t="s">
        <v>525</v>
      </c>
      <c r="O8" s="265" t="s">
        <v>14</v>
      </c>
      <c r="P8" s="125" t="s">
        <v>57</v>
      </c>
      <c r="Q8" s="12" t="s">
        <v>58</v>
      </c>
      <c r="R8" s="12" t="s">
        <v>59</v>
      </c>
      <c r="S8" s="13" t="s">
        <v>60</v>
      </c>
      <c r="T8" s="13" t="s">
        <v>61</v>
      </c>
      <c r="U8" s="322" t="s">
        <v>15</v>
      </c>
      <c r="V8" s="266" t="s">
        <v>526</v>
      </c>
      <c r="W8" s="267" t="s">
        <v>527</v>
      </c>
      <c r="X8" s="268" t="s">
        <v>528</v>
      </c>
      <c r="Y8" s="269" t="s">
        <v>529</v>
      </c>
    </row>
    <row r="9" spans="2:25" ht="16.5" customHeight="1" x14ac:dyDescent="0.3">
      <c r="B9" s="8" t="s">
        <v>530</v>
      </c>
      <c r="C9" s="240" t="s">
        <v>531</v>
      </c>
      <c r="D9" s="149" t="s">
        <v>532</v>
      </c>
      <c r="E9" s="241">
        <v>7.4999999999999997E-2</v>
      </c>
      <c r="F9" s="149" t="s">
        <v>533</v>
      </c>
      <c r="G9" s="15" t="s">
        <v>534</v>
      </c>
      <c r="H9" s="242"/>
      <c r="I9" s="233"/>
      <c r="J9" s="243"/>
      <c r="K9" s="287"/>
      <c r="L9" s="242">
        <v>15790</v>
      </c>
      <c r="M9" s="233">
        <v>100</v>
      </c>
      <c r="N9" s="243">
        <f t="shared" ref="N9:N22" si="0">L9-M9</f>
        <v>15690</v>
      </c>
      <c r="O9" s="287"/>
      <c r="P9" s="160">
        <v>7.0000000000000007E-2</v>
      </c>
      <c r="Q9" s="161">
        <v>7.0000000000000007E-2</v>
      </c>
      <c r="R9" s="161">
        <v>7.0000000000000007E-2</v>
      </c>
      <c r="T9" t="s">
        <v>535</v>
      </c>
      <c r="U9" s="323" t="s">
        <v>28</v>
      </c>
      <c r="V9" s="283">
        <v>15790</v>
      </c>
      <c r="W9" s="284">
        <v>15690</v>
      </c>
      <c r="X9" s="324" t="s">
        <v>536</v>
      </c>
      <c r="Y9" s="325" t="s">
        <v>537</v>
      </c>
    </row>
    <row r="10" spans="2:25" ht="16.5" customHeight="1" x14ac:dyDescent="0.3">
      <c r="B10" s="8" t="s">
        <v>530</v>
      </c>
      <c r="C10" s="240" t="s">
        <v>531</v>
      </c>
      <c r="D10" s="149" t="s">
        <v>538</v>
      </c>
      <c r="E10" s="241">
        <v>0</v>
      </c>
      <c r="F10" s="149" t="s">
        <v>539</v>
      </c>
      <c r="G10" s="15" t="s">
        <v>189</v>
      </c>
      <c r="H10" s="242"/>
      <c r="I10" s="233"/>
      <c r="J10" s="243"/>
      <c r="K10" s="287"/>
      <c r="L10" s="242">
        <v>15790</v>
      </c>
      <c r="M10" s="233">
        <v>100</v>
      </c>
      <c r="N10" s="243">
        <f t="shared" si="0"/>
        <v>15690</v>
      </c>
      <c r="O10" s="287"/>
      <c r="P10" s="160">
        <v>7.0000000000000007E-2</v>
      </c>
      <c r="Q10" s="161">
        <v>7.0000000000000007E-2</v>
      </c>
      <c r="R10" s="161">
        <v>7.0000000000000007E-2</v>
      </c>
      <c r="T10" t="s">
        <v>535</v>
      </c>
      <c r="U10" s="323" t="s">
        <v>28</v>
      </c>
      <c r="V10" s="283">
        <v>15790</v>
      </c>
      <c r="W10" s="284">
        <v>15690</v>
      </c>
      <c r="X10" s="324" t="s">
        <v>536</v>
      </c>
      <c r="Y10" s="325" t="s">
        <v>537</v>
      </c>
    </row>
    <row r="11" spans="2:25" s="23" customFormat="1" ht="28.8" x14ac:dyDescent="0.3">
      <c r="B11" s="8" t="s">
        <v>530</v>
      </c>
      <c r="C11" s="240" t="s">
        <v>531</v>
      </c>
      <c r="D11" s="149" t="s">
        <v>540</v>
      </c>
      <c r="E11" s="241">
        <v>7.4999999999999997E-2</v>
      </c>
      <c r="F11" s="149" t="s">
        <v>541</v>
      </c>
      <c r="G11" s="15" t="s">
        <v>534</v>
      </c>
      <c r="H11" s="242"/>
      <c r="I11" s="233"/>
      <c r="J11" s="243"/>
      <c r="K11" s="282"/>
      <c r="L11" s="242">
        <v>17990</v>
      </c>
      <c r="M11" s="233">
        <v>150</v>
      </c>
      <c r="N11" s="243">
        <f t="shared" si="0"/>
        <v>17840</v>
      </c>
      <c r="O11" s="282" t="s">
        <v>542</v>
      </c>
      <c r="P11" s="326"/>
      <c r="Q11" s="327"/>
      <c r="R11" s="327"/>
      <c r="U11" s="328" t="s">
        <v>28</v>
      </c>
      <c r="V11" s="283">
        <v>17990</v>
      </c>
      <c r="W11" s="284">
        <v>17840</v>
      </c>
      <c r="X11" s="324" t="s">
        <v>536</v>
      </c>
      <c r="Y11" s="325" t="s">
        <v>537</v>
      </c>
    </row>
    <row r="12" spans="2:25" s="23" customFormat="1" ht="28.8" x14ac:dyDescent="0.3">
      <c r="B12" s="8" t="s">
        <v>530</v>
      </c>
      <c r="C12" s="240" t="s">
        <v>531</v>
      </c>
      <c r="D12" s="149" t="s">
        <v>543</v>
      </c>
      <c r="E12" s="241">
        <v>0</v>
      </c>
      <c r="F12" s="149" t="s">
        <v>544</v>
      </c>
      <c r="G12" s="15" t="s">
        <v>189</v>
      </c>
      <c r="H12" s="242"/>
      <c r="I12" s="233"/>
      <c r="J12" s="243"/>
      <c r="K12" s="282"/>
      <c r="L12" s="242">
        <v>18190</v>
      </c>
      <c r="M12" s="233">
        <v>300</v>
      </c>
      <c r="N12" s="243">
        <f t="shared" si="0"/>
        <v>17890</v>
      </c>
      <c r="O12" s="282" t="s">
        <v>542</v>
      </c>
      <c r="P12" s="326"/>
      <c r="Q12" s="327"/>
      <c r="R12" s="327"/>
      <c r="U12" s="328" t="s">
        <v>28</v>
      </c>
      <c r="V12" s="283">
        <v>18190</v>
      </c>
      <c r="W12" s="284">
        <v>17890</v>
      </c>
      <c r="X12" s="324" t="s">
        <v>536</v>
      </c>
      <c r="Y12" s="325" t="s">
        <v>537</v>
      </c>
    </row>
    <row r="13" spans="2:25" s="23" customFormat="1" ht="28.8" x14ac:dyDescent="0.3">
      <c r="B13" s="8" t="s">
        <v>530</v>
      </c>
      <c r="C13" s="240" t="s">
        <v>531</v>
      </c>
      <c r="D13" s="149" t="s">
        <v>545</v>
      </c>
      <c r="E13" s="241">
        <v>7.4999999999999997E-2</v>
      </c>
      <c r="F13" s="149" t="s">
        <v>546</v>
      </c>
      <c r="G13" s="15" t="s">
        <v>534</v>
      </c>
      <c r="H13" s="242">
        <v>17990</v>
      </c>
      <c r="I13" s="233"/>
      <c r="J13" s="243">
        <v>17990</v>
      </c>
      <c r="K13" s="282"/>
      <c r="L13" s="242">
        <v>17990</v>
      </c>
      <c r="M13" s="233">
        <v>150</v>
      </c>
      <c r="N13" s="243">
        <f t="shared" si="0"/>
        <v>17840</v>
      </c>
      <c r="O13" s="282" t="s">
        <v>542</v>
      </c>
      <c r="P13" s="326"/>
      <c r="Q13" s="327"/>
      <c r="R13" s="327"/>
      <c r="U13" s="328" t="s">
        <v>28</v>
      </c>
      <c r="V13" s="283">
        <v>17990</v>
      </c>
      <c r="W13" s="284">
        <v>17840</v>
      </c>
      <c r="X13" s="324" t="s">
        <v>536</v>
      </c>
      <c r="Y13" s="325" t="s">
        <v>537</v>
      </c>
    </row>
    <row r="14" spans="2:25" s="23" customFormat="1" ht="28.8" x14ac:dyDescent="0.3">
      <c r="B14" s="8" t="s">
        <v>530</v>
      </c>
      <c r="C14" s="240" t="s">
        <v>531</v>
      </c>
      <c r="D14" s="149" t="s">
        <v>547</v>
      </c>
      <c r="E14" s="241">
        <v>0</v>
      </c>
      <c r="F14" s="149" t="s">
        <v>548</v>
      </c>
      <c r="G14" s="15" t="s">
        <v>189</v>
      </c>
      <c r="H14" s="242">
        <v>17990</v>
      </c>
      <c r="I14" s="233"/>
      <c r="J14" s="243">
        <v>17990</v>
      </c>
      <c r="K14" s="282"/>
      <c r="L14" s="242">
        <v>18190</v>
      </c>
      <c r="M14" s="233">
        <v>300</v>
      </c>
      <c r="N14" s="243">
        <f t="shared" si="0"/>
        <v>17890</v>
      </c>
      <c r="O14" s="282" t="s">
        <v>542</v>
      </c>
      <c r="P14" s="326"/>
      <c r="Q14" s="327"/>
      <c r="R14" s="327"/>
      <c r="U14" s="328" t="s">
        <v>28</v>
      </c>
      <c r="V14" s="283">
        <v>18190</v>
      </c>
      <c r="W14" s="284">
        <v>17890</v>
      </c>
      <c r="X14" s="324" t="s">
        <v>536</v>
      </c>
      <c r="Y14" s="325" t="s">
        <v>537</v>
      </c>
    </row>
    <row r="15" spans="2:25" s="23" customFormat="1" ht="28.8" x14ac:dyDescent="0.3">
      <c r="B15" s="8" t="s">
        <v>530</v>
      </c>
      <c r="C15" s="240" t="s">
        <v>531</v>
      </c>
      <c r="D15" s="149" t="s">
        <v>549</v>
      </c>
      <c r="E15" s="241">
        <v>7.4999999999999997E-2</v>
      </c>
      <c r="F15" s="149" t="s">
        <v>550</v>
      </c>
      <c r="G15" s="15" t="s">
        <v>534</v>
      </c>
      <c r="H15" s="242"/>
      <c r="I15" s="233"/>
      <c r="J15" s="243"/>
      <c r="K15" s="282"/>
      <c r="L15" s="242">
        <v>19090</v>
      </c>
      <c r="M15" s="233">
        <v>100</v>
      </c>
      <c r="N15" s="243">
        <f t="shared" si="0"/>
        <v>18990</v>
      </c>
      <c r="O15" s="282" t="s">
        <v>542</v>
      </c>
      <c r="P15" s="326">
        <v>7.0000000000000007E-2</v>
      </c>
      <c r="Q15" s="327">
        <v>7.0000000000000007E-2</v>
      </c>
      <c r="R15" s="327">
        <v>7.0000000000000007E-2</v>
      </c>
      <c r="T15" s="23" t="e">
        <v>#N/A</v>
      </c>
      <c r="U15" s="328" t="s">
        <v>28</v>
      </c>
      <c r="V15" s="283">
        <v>19490</v>
      </c>
      <c r="W15" s="284">
        <v>18990</v>
      </c>
      <c r="X15" s="324" t="s">
        <v>536</v>
      </c>
      <c r="Y15" s="325" t="s">
        <v>537</v>
      </c>
    </row>
    <row r="16" spans="2:25" s="23" customFormat="1" ht="28.8" x14ac:dyDescent="0.3">
      <c r="B16" s="8" t="s">
        <v>530</v>
      </c>
      <c r="C16" s="240" t="s">
        <v>531</v>
      </c>
      <c r="D16" s="149" t="s">
        <v>551</v>
      </c>
      <c r="E16" s="241">
        <v>0</v>
      </c>
      <c r="F16" s="149" t="s">
        <v>552</v>
      </c>
      <c r="G16" s="15" t="s">
        <v>189</v>
      </c>
      <c r="H16" s="242"/>
      <c r="I16" s="233"/>
      <c r="J16" s="243"/>
      <c r="K16" s="282"/>
      <c r="L16" s="242">
        <v>19090</v>
      </c>
      <c r="M16" s="233"/>
      <c r="N16" s="243">
        <f t="shared" si="0"/>
        <v>19090</v>
      </c>
      <c r="O16" s="282" t="s">
        <v>542</v>
      </c>
      <c r="P16" s="326">
        <v>7.0000000000000007E-2</v>
      </c>
      <c r="Q16" s="327">
        <v>7.0000000000000007E-2</v>
      </c>
      <c r="R16" s="327">
        <v>7.0000000000000007E-2</v>
      </c>
      <c r="T16" s="23" t="e">
        <v>#N/A</v>
      </c>
      <c r="U16" s="328" t="s">
        <v>28</v>
      </c>
      <c r="V16" s="283">
        <v>19490</v>
      </c>
      <c r="W16" s="284">
        <v>19090</v>
      </c>
      <c r="X16" s="324" t="s">
        <v>536</v>
      </c>
      <c r="Y16" s="325" t="s">
        <v>537</v>
      </c>
    </row>
    <row r="17" spans="2:25" s="23" customFormat="1" ht="28.8" x14ac:dyDescent="0.3">
      <c r="B17" s="8" t="s">
        <v>530</v>
      </c>
      <c r="C17" s="240" t="s">
        <v>531</v>
      </c>
      <c r="D17" s="149" t="s">
        <v>553</v>
      </c>
      <c r="E17" s="241">
        <v>7.4999999999999997E-2</v>
      </c>
      <c r="F17" s="149" t="s">
        <v>554</v>
      </c>
      <c r="G17" s="15" t="s">
        <v>534</v>
      </c>
      <c r="H17" s="242"/>
      <c r="I17" s="233"/>
      <c r="J17" s="243"/>
      <c r="K17" s="282"/>
      <c r="L17" s="242">
        <v>19090</v>
      </c>
      <c r="M17" s="233">
        <v>100</v>
      </c>
      <c r="N17" s="243">
        <f t="shared" si="0"/>
        <v>18990</v>
      </c>
      <c r="O17" s="282" t="s">
        <v>542</v>
      </c>
      <c r="P17" s="326">
        <v>7.0000000000000007E-2</v>
      </c>
      <c r="Q17" s="327">
        <v>7.0000000000000007E-2</v>
      </c>
      <c r="R17" s="327">
        <v>7.0000000000000007E-2</v>
      </c>
      <c r="T17" s="23" t="e">
        <v>#N/A</v>
      </c>
      <c r="U17" s="328" t="s">
        <v>28</v>
      </c>
      <c r="V17" s="283">
        <v>19790</v>
      </c>
      <c r="W17" s="284">
        <v>18990</v>
      </c>
      <c r="X17" s="324" t="s">
        <v>536</v>
      </c>
      <c r="Y17" s="325" t="s">
        <v>537</v>
      </c>
    </row>
    <row r="18" spans="2:25" s="23" customFormat="1" ht="28.8" x14ac:dyDescent="0.3">
      <c r="B18" s="10" t="s">
        <v>530</v>
      </c>
      <c r="C18" s="329" t="s">
        <v>531</v>
      </c>
      <c r="D18" s="330" t="s">
        <v>555</v>
      </c>
      <c r="E18" s="331">
        <v>0</v>
      </c>
      <c r="F18" s="330" t="s">
        <v>556</v>
      </c>
      <c r="G18" s="24" t="s">
        <v>189</v>
      </c>
      <c r="H18" s="332"/>
      <c r="I18" s="333"/>
      <c r="J18" s="295"/>
      <c r="K18" s="334"/>
      <c r="L18" s="332">
        <v>19090</v>
      </c>
      <c r="M18" s="333"/>
      <c r="N18" s="295">
        <f t="shared" si="0"/>
        <v>19090</v>
      </c>
      <c r="O18" s="334" t="s">
        <v>542</v>
      </c>
      <c r="P18" s="335">
        <v>7.0000000000000007E-2</v>
      </c>
      <c r="Q18" s="336">
        <v>7.0000000000000007E-2</v>
      </c>
      <c r="R18" s="336">
        <v>7.0000000000000007E-2</v>
      </c>
      <c r="S18" s="25"/>
      <c r="T18" s="25" t="e">
        <v>#N/A</v>
      </c>
      <c r="U18" s="337" t="s">
        <v>28</v>
      </c>
      <c r="V18" s="283">
        <v>19790</v>
      </c>
      <c r="W18" s="284">
        <v>19090</v>
      </c>
      <c r="X18" s="324" t="s">
        <v>536</v>
      </c>
      <c r="Y18" s="325" t="s">
        <v>537</v>
      </c>
    </row>
    <row r="19" spans="2:25" s="23" customFormat="1" x14ac:dyDescent="0.3">
      <c r="B19" s="8" t="s">
        <v>530</v>
      </c>
      <c r="C19" s="240" t="s">
        <v>557</v>
      </c>
      <c r="D19" s="149" t="s">
        <v>558</v>
      </c>
      <c r="E19" s="241">
        <v>7.4999999999999997E-2</v>
      </c>
      <c r="F19" s="149" t="s">
        <v>559</v>
      </c>
      <c r="G19" s="15" t="s">
        <v>534</v>
      </c>
      <c r="H19" s="242"/>
      <c r="I19" s="233"/>
      <c r="J19" s="243"/>
      <c r="K19" s="338"/>
      <c r="L19" s="242">
        <v>15990</v>
      </c>
      <c r="M19" s="233">
        <v>500</v>
      </c>
      <c r="N19" s="243">
        <f t="shared" si="0"/>
        <v>15490</v>
      </c>
      <c r="O19" s="338"/>
      <c r="P19" s="326"/>
      <c r="Q19" s="327"/>
      <c r="R19" s="327"/>
      <c r="U19" s="328" t="s">
        <v>102</v>
      </c>
      <c r="V19" s="648" t="s">
        <v>560</v>
      </c>
      <c r="W19" s="649"/>
      <c r="X19" s="649"/>
      <c r="Y19" s="650"/>
    </row>
    <row r="20" spans="2:25" s="23" customFormat="1" x14ac:dyDescent="0.3">
      <c r="B20" s="8" t="s">
        <v>530</v>
      </c>
      <c r="C20" s="240" t="s">
        <v>557</v>
      </c>
      <c r="D20" s="149" t="s">
        <v>561</v>
      </c>
      <c r="E20" s="241">
        <v>7.4999999999999997E-2</v>
      </c>
      <c r="F20" s="149" t="s">
        <v>562</v>
      </c>
      <c r="G20" s="15" t="s">
        <v>534</v>
      </c>
      <c r="H20" s="242"/>
      <c r="I20" s="233"/>
      <c r="J20" s="243"/>
      <c r="K20" s="338"/>
      <c r="L20" s="242">
        <v>17990</v>
      </c>
      <c r="M20" s="233">
        <v>500</v>
      </c>
      <c r="N20" s="243">
        <f t="shared" si="0"/>
        <v>17490</v>
      </c>
      <c r="O20" s="338"/>
      <c r="P20" s="326"/>
      <c r="Q20" s="327"/>
      <c r="R20" s="327"/>
      <c r="U20" s="328" t="s">
        <v>102</v>
      </c>
      <c r="V20" s="648"/>
      <c r="W20" s="649"/>
      <c r="X20" s="649"/>
      <c r="Y20" s="650"/>
    </row>
    <row r="21" spans="2:25" s="23" customFormat="1" x14ac:dyDescent="0.3">
      <c r="B21" s="8" t="s">
        <v>530</v>
      </c>
      <c r="C21" s="240" t="s">
        <v>557</v>
      </c>
      <c r="D21" s="149" t="s">
        <v>563</v>
      </c>
      <c r="E21" s="241">
        <v>7.4999999999999997E-2</v>
      </c>
      <c r="F21" s="149" t="s">
        <v>564</v>
      </c>
      <c r="G21" s="15" t="s">
        <v>534</v>
      </c>
      <c r="H21" s="242"/>
      <c r="I21" s="233"/>
      <c r="J21" s="243"/>
      <c r="K21" s="338"/>
      <c r="L21" s="242">
        <v>19990</v>
      </c>
      <c r="M21" s="233">
        <v>500</v>
      </c>
      <c r="N21" s="243">
        <f t="shared" si="0"/>
        <v>19490</v>
      </c>
      <c r="O21" s="338"/>
      <c r="P21" s="326"/>
      <c r="Q21" s="327"/>
      <c r="R21" s="327"/>
      <c r="U21" s="328" t="s">
        <v>102</v>
      </c>
      <c r="V21" s="648"/>
      <c r="W21" s="649"/>
      <c r="X21" s="649"/>
      <c r="Y21" s="650"/>
    </row>
    <row r="22" spans="2:25" s="23" customFormat="1" x14ac:dyDescent="0.3">
      <c r="B22" s="10" t="s">
        <v>530</v>
      </c>
      <c r="C22" s="329" t="s">
        <v>557</v>
      </c>
      <c r="D22" s="330" t="s">
        <v>565</v>
      </c>
      <c r="E22" s="331">
        <v>7.4999999999999997E-2</v>
      </c>
      <c r="F22" s="330" t="s">
        <v>566</v>
      </c>
      <c r="G22" s="24" t="s">
        <v>534</v>
      </c>
      <c r="H22" s="332"/>
      <c r="I22" s="333"/>
      <c r="J22" s="295"/>
      <c r="K22" s="334"/>
      <c r="L22" s="332">
        <v>21990</v>
      </c>
      <c r="M22" s="333">
        <v>500</v>
      </c>
      <c r="N22" s="295">
        <f t="shared" si="0"/>
        <v>21490</v>
      </c>
      <c r="O22" s="334"/>
      <c r="P22" s="335"/>
      <c r="Q22" s="336"/>
      <c r="R22" s="336"/>
      <c r="S22" s="25"/>
      <c r="T22" s="25"/>
      <c r="U22" s="337" t="s">
        <v>102</v>
      </c>
      <c r="V22" s="648"/>
      <c r="W22" s="649"/>
      <c r="X22" s="649"/>
      <c r="Y22" s="650"/>
    </row>
    <row r="23" spans="2:25" ht="28.8" x14ac:dyDescent="0.3">
      <c r="B23" s="8" t="s">
        <v>530</v>
      </c>
      <c r="C23" s="240" t="s">
        <v>567</v>
      </c>
      <c r="D23" s="149" t="s">
        <v>568</v>
      </c>
      <c r="E23" s="241">
        <v>0.1</v>
      </c>
      <c r="F23" s="149" t="s">
        <v>569</v>
      </c>
      <c r="G23" s="15" t="s">
        <v>534</v>
      </c>
      <c r="H23" s="242">
        <v>19990</v>
      </c>
      <c r="I23" s="233"/>
      <c r="J23" s="243">
        <v>19990</v>
      </c>
      <c r="K23" s="282" t="s">
        <v>570</v>
      </c>
      <c r="L23" s="339">
        <v>21290</v>
      </c>
      <c r="M23" s="233">
        <v>300</v>
      </c>
      <c r="N23" s="243">
        <f>L23-M23</f>
        <v>20990</v>
      </c>
      <c r="O23" s="282" t="s">
        <v>570</v>
      </c>
      <c r="P23" s="160"/>
      <c r="Q23" s="161"/>
      <c r="R23" s="161"/>
      <c r="U23" s="328" t="s">
        <v>28</v>
      </c>
      <c r="V23" s="283"/>
      <c r="W23" s="284">
        <v>20990</v>
      </c>
      <c r="X23" s="324" t="s">
        <v>536</v>
      </c>
      <c r="Y23" s="325" t="s">
        <v>537</v>
      </c>
    </row>
    <row r="24" spans="2:25" ht="16.5" customHeight="1" x14ac:dyDescent="0.3">
      <c r="B24" s="8" t="s">
        <v>530</v>
      </c>
      <c r="C24" s="240" t="s">
        <v>567</v>
      </c>
      <c r="D24" s="149" t="s">
        <v>571</v>
      </c>
      <c r="E24" s="241">
        <v>0.1</v>
      </c>
      <c r="F24" s="149" t="s">
        <v>572</v>
      </c>
      <c r="G24" s="15" t="s">
        <v>534</v>
      </c>
      <c r="H24" s="242"/>
      <c r="I24" s="233"/>
      <c r="J24" s="243"/>
      <c r="K24" s="287"/>
      <c r="L24" s="339">
        <v>24290</v>
      </c>
      <c r="M24" s="233">
        <v>300</v>
      </c>
      <c r="N24" s="243">
        <f t="shared" ref="N24:N26" si="1">L24-M24</f>
        <v>23990</v>
      </c>
      <c r="O24" s="287"/>
      <c r="P24" s="160"/>
      <c r="Q24" s="161"/>
      <c r="R24" s="161"/>
      <c r="U24" s="328" t="s">
        <v>28</v>
      </c>
      <c r="V24" s="283"/>
      <c r="W24" s="284">
        <v>23990</v>
      </c>
      <c r="X24" s="324" t="s">
        <v>536</v>
      </c>
      <c r="Y24" s="325" t="s">
        <v>537</v>
      </c>
    </row>
    <row r="25" spans="2:25" ht="16.5" customHeight="1" x14ac:dyDescent="0.3">
      <c r="B25" s="8" t="s">
        <v>530</v>
      </c>
      <c r="C25" s="240" t="s">
        <v>567</v>
      </c>
      <c r="D25" s="149" t="s">
        <v>573</v>
      </c>
      <c r="E25" s="241">
        <v>0.1</v>
      </c>
      <c r="F25" s="149" t="s">
        <v>574</v>
      </c>
      <c r="G25" s="15" t="s">
        <v>534</v>
      </c>
      <c r="H25" s="242">
        <v>24990</v>
      </c>
      <c r="I25" s="233"/>
      <c r="J25" s="243">
        <v>24990</v>
      </c>
      <c r="K25" s="338"/>
      <c r="L25" s="242"/>
      <c r="M25" s="233"/>
      <c r="N25" s="243"/>
      <c r="O25" s="287"/>
      <c r="P25" s="160">
        <v>7.0000000000000007E-2</v>
      </c>
      <c r="Q25" s="161">
        <v>7.0000000000000007E-2</v>
      </c>
      <c r="R25" s="161">
        <v>7.0000000000000007E-2</v>
      </c>
      <c r="T25" t="s">
        <v>575</v>
      </c>
      <c r="U25" s="328" t="s">
        <v>28</v>
      </c>
      <c r="V25" s="283"/>
      <c r="W25" s="284"/>
      <c r="X25" s="324" t="s">
        <v>536</v>
      </c>
      <c r="Y25" s="325" t="s">
        <v>537</v>
      </c>
    </row>
    <row r="26" spans="2:25" ht="20.25" customHeight="1" thickBot="1" x14ac:dyDescent="0.35">
      <c r="B26" s="163" t="s">
        <v>530</v>
      </c>
      <c r="C26" s="254" t="s">
        <v>567</v>
      </c>
      <c r="D26" s="165" t="s">
        <v>576</v>
      </c>
      <c r="E26" s="255">
        <v>0.1</v>
      </c>
      <c r="F26" s="165" t="s">
        <v>577</v>
      </c>
      <c r="G26" s="167" t="s">
        <v>534</v>
      </c>
      <c r="H26" s="256"/>
      <c r="I26" s="236"/>
      <c r="J26" s="257"/>
      <c r="K26" s="340"/>
      <c r="L26" s="341">
        <v>27290</v>
      </c>
      <c r="M26" s="236">
        <v>300</v>
      </c>
      <c r="N26" s="257">
        <f t="shared" si="1"/>
        <v>26990</v>
      </c>
      <c r="O26" s="340"/>
      <c r="P26" s="177"/>
      <c r="Q26" s="178"/>
      <c r="R26" s="178"/>
      <c r="S26" s="16"/>
      <c r="T26" s="16"/>
      <c r="U26" s="342" t="s">
        <v>28</v>
      </c>
      <c r="V26" s="343"/>
      <c r="W26" s="316">
        <v>26990</v>
      </c>
      <c r="X26" s="344" t="s">
        <v>536</v>
      </c>
      <c r="Y26" s="345" t="s">
        <v>537</v>
      </c>
    </row>
    <row r="28" spans="2:25" x14ac:dyDescent="0.3">
      <c r="L28" s="317"/>
    </row>
    <row r="29" spans="2:25" x14ac:dyDescent="0.3">
      <c r="L29" s="317"/>
      <c r="M29" s="317"/>
      <c r="N29" s="317"/>
      <c r="O29" s="317"/>
    </row>
    <row r="30" spans="2:25" x14ac:dyDescent="0.3">
      <c r="L30"/>
      <c r="N30" s="317"/>
    </row>
    <row r="31" spans="2:25" x14ac:dyDescent="0.3">
      <c r="L31"/>
      <c r="N31" s="317"/>
    </row>
    <row r="32" spans="2:25" x14ac:dyDescent="0.3">
      <c r="L32"/>
    </row>
    <row r="33" spans="2:15" x14ac:dyDescent="0.3">
      <c r="L33"/>
    </row>
    <row r="36" spans="2:15" ht="16.5" hidden="1" customHeight="1" x14ac:dyDescent="0.3">
      <c r="B36" s="8" t="s">
        <v>182</v>
      </c>
      <c r="C36" s="240" t="s">
        <v>183</v>
      </c>
      <c r="D36" s="149" t="s">
        <v>187</v>
      </c>
      <c r="E36" s="241">
        <v>0</v>
      </c>
      <c r="F36" s="149" t="s">
        <v>188</v>
      </c>
      <c r="G36" s="15"/>
      <c r="H36" s="15"/>
      <c r="I36" s="15"/>
      <c r="J36" s="15"/>
      <c r="K36" s="15"/>
      <c r="L36" s="319"/>
      <c r="M36" s="319"/>
      <c r="N36" s="319"/>
      <c r="O36" s="319"/>
    </row>
    <row r="37" spans="2:15" ht="16.5" hidden="1" customHeight="1" x14ac:dyDescent="0.3">
      <c r="B37" s="8" t="s">
        <v>182</v>
      </c>
      <c r="C37" s="240" t="s">
        <v>183</v>
      </c>
      <c r="D37" s="149" t="s">
        <v>192</v>
      </c>
      <c r="E37" s="241">
        <v>0</v>
      </c>
      <c r="F37" s="149" t="s">
        <v>193</v>
      </c>
      <c r="G37" s="15"/>
      <c r="H37" s="15"/>
      <c r="I37" s="15"/>
      <c r="J37" s="15"/>
      <c r="K37" s="15"/>
      <c r="L37" s="319"/>
      <c r="M37" s="319"/>
      <c r="N37" s="319"/>
      <c r="O37" s="319"/>
    </row>
    <row r="38" spans="2:15" ht="16.5" hidden="1" customHeight="1" x14ac:dyDescent="0.3">
      <c r="B38" s="8" t="s">
        <v>182</v>
      </c>
      <c r="C38" s="240" t="s">
        <v>183</v>
      </c>
      <c r="D38" s="149" t="s">
        <v>196</v>
      </c>
      <c r="E38" s="241">
        <v>0</v>
      </c>
      <c r="F38" s="149" t="s">
        <v>197</v>
      </c>
      <c r="G38" s="15"/>
      <c r="H38" s="15"/>
      <c r="I38" s="15"/>
      <c r="J38" s="15"/>
      <c r="K38" s="15"/>
      <c r="L38" s="319"/>
      <c r="M38" s="319"/>
      <c r="N38" s="319"/>
      <c r="O38" s="319"/>
    </row>
    <row r="39" spans="2:15" ht="16.5" hidden="1" customHeight="1" x14ac:dyDescent="0.3">
      <c r="B39" s="163" t="s">
        <v>182</v>
      </c>
      <c r="C39" s="254" t="s">
        <v>183</v>
      </c>
      <c r="D39" s="165" t="s">
        <v>200</v>
      </c>
      <c r="E39" s="255">
        <v>0</v>
      </c>
      <c r="F39" s="165" t="s">
        <v>201</v>
      </c>
      <c r="G39" s="167"/>
      <c r="H39" s="15"/>
      <c r="I39" s="15"/>
      <c r="J39" s="15"/>
      <c r="K39" s="15"/>
      <c r="L39" s="319"/>
      <c r="M39" s="319"/>
      <c r="N39" s="319"/>
      <c r="O39" s="319"/>
    </row>
  </sheetData>
  <mergeCells count="6">
    <mergeCell ref="V19:Y22"/>
    <mergeCell ref="B4:G4"/>
    <mergeCell ref="B5:G5"/>
    <mergeCell ref="H7:K7"/>
    <mergeCell ref="L7:O7"/>
    <mergeCell ref="V7:Y7"/>
  </mergeCells>
  <conditionalFormatting sqref="P15:R26 P9:R12">
    <cfRule type="cellIs" dxfId="14" priority="3" operator="between">
      <formula>0.01</formula>
      <formula>0.06</formula>
    </cfRule>
  </conditionalFormatting>
  <conditionalFormatting sqref="P15:R26 P9:R12">
    <cfRule type="expression" dxfId="13" priority="4">
      <formula>#REF!&lt;&gt;#REF!</formula>
    </cfRule>
  </conditionalFormatting>
  <conditionalFormatting sqref="P13:R14">
    <cfRule type="cellIs" dxfId="12" priority="1" operator="between">
      <formula>0.01</formula>
      <formula>0.06</formula>
    </cfRule>
  </conditionalFormatting>
  <conditionalFormatting sqref="P13:R14">
    <cfRule type="expression" dxfId="11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6180-0D15-4994-A2DB-479152C0A7E6}">
  <dimension ref="B1:U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G6" sqref="G6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2.332031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47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14.109375" customWidth="1"/>
    <col min="19" max="19" width="15.44140625" customWidth="1"/>
    <col min="20" max="20" width="17.6640625" bestFit="1" customWidth="1"/>
    <col min="21" max="21" width="59.44140625" bestFit="1" customWidth="1"/>
  </cols>
  <sheetData>
    <row r="1" spans="2:21" s="2" customFormat="1" ht="23.4" x14ac:dyDescent="0.45">
      <c r="B1" s="637" t="s">
        <v>0</v>
      </c>
      <c r="C1" s="637"/>
      <c r="D1" s="637"/>
      <c r="E1" s="637"/>
      <c r="F1" s="637"/>
      <c r="G1" s="637"/>
      <c r="H1" s="104"/>
      <c r="I1" s="104"/>
      <c r="J1" s="104"/>
      <c r="K1" s="104"/>
      <c r="Q1" s="6"/>
    </row>
    <row r="2" spans="2:21" x14ac:dyDescent="0.3">
      <c r="B2" s="638" t="s">
        <v>522</v>
      </c>
      <c r="C2" s="638"/>
      <c r="D2" s="638"/>
      <c r="E2" s="638"/>
      <c r="F2" s="638"/>
      <c r="G2" s="638"/>
      <c r="H2" s="105"/>
      <c r="I2" s="105"/>
      <c r="J2" s="105"/>
      <c r="K2" s="105"/>
    </row>
    <row r="3" spans="2:21" ht="5.4" customHeight="1" thickBot="1" x14ac:dyDescent="0.35"/>
    <row r="4" spans="2:21" ht="15" thickBot="1" x14ac:dyDescent="0.35">
      <c r="H4" s="639" t="s">
        <v>4</v>
      </c>
      <c r="I4" s="640"/>
      <c r="J4" s="640"/>
      <c r="K4" s="641"/>
      <c r="R4" s="651" t="s">
        <v>523</v>
      </c>
      <c r="S4" s="652"/>
      <c r="T4" s="652"/>
      <c r="U4" s="653"/>
    </row>
    <row r="5" spans="2:21" ht="77.25" customHeight="1" x14ac:dyDescent="0.3">
      <c r="B5" s="114" t="s">
        <v>6</v>
      </c>
      <c r="C5" s="116" t="s">
        <v>7</v>
      </c>
      <c r="D5" s="116" t="s">
        <v>8</v>
      </c>
      <c r="E5" s="116" t="s">
        <v>9</v>
      </c>
      <c r="F5" s="116" t="s">
        <v>10</v>
      </c>
      <c r="G5" s="117" t="s">
        <v>54</v>
      </c>
      <c r="H5" s="263" t="s">
        <v>524</v>
      </c>
      <c r="I5" s="264" t="s">
        <v>12</v>
      </c>
      <c r="J5" s="120" t="s">
        <v>525</v>
      </c>
      <c r="K5" s="265" t="s">
        <v>14</v>
      </c>
      <c r="L5" s="125" t="s">
        <v>57</v>
      </c>
      <c r="M5" s="12" t="s">
        <v>58</v>
      </c>
      <c r="N5" s="12" t="s">
        <v>59</v>
      </c>
      <c r="O5" s="13" t="s">
        <v>60</v>
      </c>
      <c r="P5" s="13" t="s">
        <v>61</v>
      </c>
      <c r="Q5" s="126" t="s">
        <v>15</v>
      </c>
      <c r="R5" s="266" t="s">
        <v>526</v>
      </c>
      <c r="S5" s="267" t="s">
        <v>527</v>
      </c>
      <c r="T5" s="268" t="s">
        <v>528</v>
      </c>
      <c r="U5" s="269" t="s">
        <v>529</v>
      </c>
    </row>
    <row r="6" spans="2:21" ht="16.5" customHeight="1" x14ac:dyDescent="0.3">
      <c r="B6" s="9" t="s">
        <v>578</v>
      </c>
      <c r="C6" s="270" t="s">
        <v>579</v>
      </c>
      <c r="D6" s="20" t="s">
        <v>580</v>
      </c>
      <c r="E6" s="271">
        <v>7.4999999999999997E-2</v>
      </c>
      <c r="F6" s="20" t="s">
        <v>581</v>
      </c>
      <c r="G6" s="270" t="s">
        <v>534</v>
      </c>
      <c r="H6" s="272">
        <v>10990</v>
      </c>
      <c r="I6" s="273">
        <v>300</v>
      </c>
      <c r="J6" s="274">
        <f>H6-I6</f>
        <v>10690</v>
      </c>
      <c r="K6" s="275" t="s">
        <v>582</v>
      </c>
      <c r="L6" s="161">
        <v>7.0000000000000007E-2</v>
      </c>
      <c r="M6" s="161">
        <v>7.0000000000000007E-2</v>
      </c>
      <c r="N6" s="161">
        <v>7.0000000000000007E-2</v>
      </c>
      <c r="P6" t="e">
        <v>#N/A</v>
      </c>
      <c r="Q6" s="21" t="s">
        <v>28</v>
      </c>
      <c r="R6" s="276">
        <v>10990</v>
      </c>
      <c r="S6" s="277">
        <v>10690</v>
      </c>
      <c r="T6" s="278" t="s">
        <v>220</v>
      </c>
      <c r="U6" s="279" t="s">
        <v>537</v>
      </c>
    </row>
    <row r="7" spans="2:21" ht="43.2" x14ac:dyDescent="0.3">
      <c r="B7" s="8" t="s">
        <v>578</v>
      </c>
      <c r="C7" s="240" t="s">
        <v>579</v>
      </c>
      <c r="D7" s="15" t="s">
        <v>583</v>
      </c>
      <c r="E7" s="241">
        <v>0</v>
      </c>
      <c r="F7" s="15" t="s">
        <v>581</v>
      </c>
      <c r="G7" s="240" t="s">
        <v>189</v>
      </c>
      <c r="H7" s="280">
        <v>11290</v>
      </c>
      <c r="I7" s="281"/>
      <c r="J7" s="243">
        <f t="shared" ref="J7:J9" si="0">H7-I7</f>
        <v>11290</v>
      </c>
      <c r="K7" s="282" t="s">
        <v>584</v>
      </c>
      <c r="L7" s="161">
        <v>7.0000000000000007E-2</v>
      </c>
      <c r="M7" s="161">
        <v>7.0000000000000007E-2</v>
      </c>
      <c r="N7" s="161">
        <v>7.0000000000000007E-2</v>
      </c>
      <c r="P7" t="e">
        <v>#N/A</v>
      </c>
      <c r="Q7" s="21" t="s">
        <v>28</v>
      </c>
      <c r="R7" s="283"/>
      <c r="S7" s="284">
        <v>11290</v>
      </c>
      <c r="T7" s="285" t="s">
        <v>220</v>
      </c>
      <c r="U7" s="286" t="s">
        <v>537</v>
      </c>
    </row>
    <row r="8" spans="2:21" x14ac:dyDescent="0.3">
      <c r="B8" s="8" t="s">
        <v>578</v>
      </c>
      <c r="C8" s="240" t="s">
        <v>579</v>
      </c>
      <c r="D8" s="15" t="s">
        <v>585</v>
      </c>
      <c r="E8" s="241">
        <v>7.4999999999999997E-2</v>
      </c>
      <c r="F8" s="15" t="s">
        <v>586</v>
      </c>
      <c r="G8" s="240" t="s">
        <v>534</v>
      </c>
      <c r="H8" s="280">
        <v>11990</v>
      </c>
      <c r="I8" s="281">
        <v>500</v>
      </c>
      <c r="J8" s="243">
        <f t="shared" si="0"/>
        <v>11490</v>
      </c>
      <c r="K8" s="287" t="s">
        <v>582</v>
      </c>
      <c r="L8" s="161">
        <v>7.0000000000000007E-2</v>
      </c>
      <c r="M8" s="161">
        <v>7.0000000000000007E-2</v>
      </c>
      <c r="N8" s="161">
        <v>7.0000000000000007E-2</v>
      </c>
      <c r="P8" t="e">
        <v>#N/A</v>
      </c>
      <c r="Q8" s="21" t="s">
        <v>28</v>
      </c>
      <c r="R8" s="283">
        <v>11990</v>
      </c>
      <c r="S8" s="284">
        <v>11490</v>
      </c>
      <c r="T8" s="285" t="s">
        <v>220</v>
      </c>
      <c r="U8" s="286" t="s">
        <v>537</v>
      </c>
    </row>
    <row r="9" spans="2:21" ht="60" customHeight="1" x14ac:dyDescent="0.3">
      <c r="B9" s="8" t="s">
        <v>578</v>
      </c>
      <c r="C9" s="240" t="s">
        <v>579</v>
      </c>
      <c r="D9" s="15" t="s">
        <v>587</v>
      </c>
      <c r="E9" s="241">
        <v>0</v>
      </c>
      <c r="F9" s="15" t="s">
        <v>588</v>
      </c>
      <c r="G9" s="240" t="s">
        <v>189</v>
      </c>
      <c r="H9" s="280">
        <v>12090</v>
      </c>
      <c r="I9" s="281"/>
      <c r="J9" s="243">
        <f t="shared" si="0"/>
        <v>12090</v>
      </c>
      <c r="K9" s="282" t="s">
        <v>589</v>
      </c>
      <c r="L9" s="161">
        <v>7.0000000000000007E-2</v>
      </c>
      <c r="M9" s="161">
        <v>7.0000000000000007E-2</v>
      </c>
      <c r="N9" s="161">
        <v>7.0000000000000007E-2</v>
      </c>
      <c r="P9" t="e">
        <v>#N/A</v>
      </c>
      <c r="Q9" s="21" t="s">
        <v>28</v>
      </c>
      <c r="R9" s="283"/>
      <c r="S9" s="284">
        <v>12090</v>
      </c>
      <c r="T9" s="285" t="s">
        <v>220</v>
      </c>
      <c r="U9" s="286" t="s">
        <v>537</v>
      </c>
    </row>
    <row r="10" spans="2:21" ht="16.5" customHeight="1" x14ac:dyDescent="0.3">
      <c r="B10" s="9" t="s">
        <v>578</v>
      </c>
      <c r="C10" s="270" t="s">
        <v>590</v>
      </c>
      <c r="D10" s="20" t="s">
        <v>591</v>
      </c>
      <c r="E10" s="271">
        <v>0</v>
      </c>
      <c r="F10" s="288" t="s">
        <v>592</v>
      </c>
      <c r="G10" s="270" t="s">
        <v>534</v>
      </c>
      <c r="H10" s="272">
        <v>12990</v>
      </c>
      <c r="I10" s="273">
        <v>300</v>
      </c>
      <c r="J10" s="274">
        <f>H10-I10</f>
        <v>12690</v>
      </c>
      <c r="K10" s="275" t="s">
        <v>593</v>
      </c>
      <c r="L10" s="289">
        <v>7.0000000000000007E-2</v>
      </c>
      <c r="M10" s="289">
        <v>7.0000000000000007E-2</v>
      </c>
      <c r="N10" s="289">
        <v>7.0000000000000007E-2</v>
      </c>
      <c r="O10" s="22"/>
      <c r="P10" s="22" t="s">
        <v>594</v>
      </c>
      <c r="Q10" s="290">
        <v>0</v>
      </c>
      <c r="R10" s="276">
        <v>12990</v>
      </c>
      <c r="S10" s="277">
        <v>12690</v>
      </c>
      <c r="T10" s="285" t="s">
        <v>220</v>
      </c>
      <c r="U10" s="286" t="s">
        <v>595</v>
      </c>
    </row>
    <row r="11" spans="2:21" ht="16.5" customHeight="1" x14ac:dyDescent="0.3">
      <c r="B11" s="8" t="s">
        <v>578</v>
      </c>
      <c r="C11" s="240" t="s">
        <v>590</v>
      </c>
      <c r="D11" s="15" t="s">
        <v>596</v>
      </c>
      <c r="E11" s="241">
        <v>0</v>
      </c>
      <c r="F11" s="291" t="s">
        <v>592</v>
      </c>
      <c r="G11" s="240" t="s">
        <v>597</v>
      </c>
      <c r="H11" s="280">
        <v>13940</v>
      </c>
      <c r="I11" s="281">
        <v>300</v>
      </c>
      <c r="J11" s="243">
        <f>H11-I11</f>
        <v>13640</v>
      </c>
      <c r="K11" s="287" t="s">
        <v>593</v>
      </c>
      <c r="L11" s="161"/>
      <c r="M11" s="161"/>
      <c r="N11" s="161"/>
      <c r="Q11" s="162">
        <v>0</v>
      </c>
      <c r="R11" s="283">
        <v>13940</v>
      </c>
      <c r="S11" s="284">
        <v>13940</v>
      </c>
      <c r="T11" s="656" t="s">
        <v>598</v>
      </c>
      <c r="U11" s="657"/>
    </row>
    <row r="12" spans="2:21" ht="16.5" customHeight="1" x14ac:dyDescent="0.3">
      <c r="B12" s="8" t="s">
        <v>578</v>
      </c>
      <c r="C12" s="240" t="s">
        <v>590</v>
      </c>
      <c r="D12" s="15" t="s">
        <v>599</v>
      </c>
      <c r="E12" s="241">
        <v>0</v>
      </c>
      <c r="F12" s="291" t="s">
        <v>592</v>
      </c>
      <c r="G12" s="240" t="s">
        <v>600</v>
      </c>
      <c r="H12" s="280">
        <v>13940</v>
      </c>
      <c r="I12" s="281">
        <v>300</v>
      </c>
      <c r="J12" s="243">
        <f>H12-I12</f>
        <v>13640</v>
      </c>
      <c r="K12" s="287" t="s">
        <v>593</v>
      </c>
      <c r="L12" s="161"/>
      <c r="M12" s="161"/>
      <c r="N12" s="161"/>
      <c r="Q12" s="162"/>
      <c r="R12" s="283">
        <v>13940</v>
      </c>
      <c r="S12" s="284">
        <v>13940</v>
      </c>
      <c r="T12" s="656"/>
      <c r="U12" s="657"/>
    </row>
    <row r="13" spans="2:21" ht="16.5" customHeight="1" x14ac:dyDescent="0.3">
      <c r="B13" s="8" t="s">
        <v>578</v>
      </c>
      <c r="C13" s="240" t="s">
        <v>590</v>
      </c>
      <c r="D13" s="15" t="s">
        <v>601</v>
      </c>
      <c r="E13" s="241">
        <v>0</v>
      </c>
      <c r="F13" s="291" t="s">
        <v>602</v>
      </c>
      <c r="G13" s="240" t="s">
        <v>534</v>
      </c>
      <c r="H13" s="280">
        <v>13990</v>
      </c>
      <c r="I13" s="281">
        <v>500</v>
      </c>
      <c r="J13" s="243">
        <f t="shared" ref="J13:J18" si="1">H13-I13</f>
        <v>13490</v>
      </c>
      <c r="K13" s="287" t="s">
        <v>593</v>
      </c>
      <c r="L13" s="161">
        <v>7.0000000000000007E-2</v>
      </c>
      <c r="M13" s="161">
        <v>7.0000000000000007E-2</v>
      </c>
      <c r="N13" s="161">
        <v>7.0000000000000007E-2</v>
      </c>
      <c r="P13" t="s">
        <v>603</v>
      </c>
      <c r="Q13" s="162">
        <v>0</v>
      </c>
      <c r="R13" s="283">
        <v>13990</v>
      </c>
      <c r="S13" s="284">
        <v>13490</v>
      </c>
      <c r="T13" s="285" t="s">
        <v>220</v>
      </c>
      <c r="U13" s="286" t="s">
        <v>595</v>
      </c>
    </row>
    <row r="14" spans="2:21" ht="16.5" customHeight="1" x14ac:dyDescent="0.3">
      <c r="B14" s="8" t="s">
        <v>578</v>
      </c>
      <c r="C14" s="240" t="s">
        <v>590</v>
      </c>
      <c r="D14" s="15" t="s">
        <v>604</v>
      </c>
      <c r="E14" s="241">
        <v>0</v>
      </c>
      <c r="F14" s="291" t="s">
        <v>602</v>
      </c>
      <c r="G14" s="240" t="s">
        <v>597</v>
      </c>
      <c r="H14" s="280">
        <v>14940</v>
      </c>
      <c r="I14" s="281">
        <v>500</v>
      </c>
      <c r="J14" s="243">
        <f t="shared" si="1"/>
        <v>14440</v>
      </c>
      <c r="K14" s="287" t="s">
        <v>593</v>
      </c>
      <c r="L14" s="161"/>
      <c r="M14" s="161"/>
      <c r="N14" s="161"/>
      <c r="Q14" s="162">
        <v>0</v>
      </c>
      <c r="R14" s="283">
        <v>14940</v>
      </c>
      <c r="S14" s="284">
        <v>14940</v>
      </c>
      <c r="T14" s="656" t="s">
        <v>598</v>
      </c>
      <c r="U14" s="657"/>
    </row>
    <row r="15" spans="2:21" ht="16.5" customHeight="1" x14ac:dyDescent="0.3">
      <c r="B15" s="8" t="s">
        <v>578</v>
      </c>
      <c r="C15" s="240" t="s">
        <v>590</v>
      </c>
      <c r="D15" s="292" t="s">
        <v>605</v>
      </c>
      <c r="E15" s="241">
        <v>0</v>
      </c>
      <c r="F15" s="291" t="s">
        <v>602</v>
      </c>
      <c r="G15" s="240" t="s">
        <v>600</v>
      </c>
      <c r="H15" s="280">
        <v>14940</v>
      </c>
      <c r="I15" s="281">
        <v>500</v>
      </c>
      <c r="J15" s="243">
        <f t="shared" si="1"/>
        <v>14440</v>
      </c>
      <c r="K15" s="287" t="s">
        <v>593</v>
      </c>
      <c r="L15" s="161"/>
      <c r="M15" s="161"/>
      <c r="N15" s="161"/>
      <c r="Q15" s="162"/>
      <c r="R15" s="283">
        <v>14940</v>
      </c>
      <c r="S15" s="284">
        <v>14940</v>
      </c>
      <c r="T15" s="656"/>
      <c r="U15" s="657"/>
    </row>
    <row r="16" spans="2:21" ht="16.5" customHeight="1" x14ac:dyDescent="0.3">
      <c r="B16" s="8" t="s">
        <v>578</v>
      </c>
      <c r="C16" s="240" t="s">
        <v>590</v>
      </c>
      <c r="D16" s="15" t="s">
        <v>606</v>
      </c>
      <c r="E16" s="241">
        <v>0</v>
      </c>
      <c r="F16" s="291" t="s">
        <v>607</v>
      </c>
      <c r="G16" s="240" t="s">
        <v>608</v>
      </c>
      <c r="H16" s="293">
        <v>15790</v>
      </c>
      <c r="I16" s="281">
        <v>200</v>
      </c>
      <c r="J16" s="243">
        <f t="shared" si="1"/>
        <v>15590</v>
      </c>
      <c r="K16" s="654" t="s">
        <v>609</v>
      </c>
      <c r="L16" s="161"/>
      <c r="M16" s="161"/>
      <c r="N16" s="161"/>
      <c r="Q16" s="162" t="s">
        <v>28</v>
      </c>
      <c r="R16" s="283">
        <v>15990</v>
      </c>
      <c r="S16" s="294">
        <v>15590</v>
      </c>
      <c r="T16" s="285" t="s">
        <v>220</v>
      </c>
      <c r="U16" s="286" t="s">
        <v>537</v>
      </c>
    </row>
    <row r="17" spans="2:21" ht="16.5" customHeight="1" x14ac:dyDescent="0.3">
      <c r="B17" s="8" t="s">
        <v>578</v>
      </c>
      <c r="C17" s="240" t="s">
        <v>590</v>
      </c>
      <c r="D17" s="15" t="s">
        <v>610</v>
      </c>
      <c r="E17" s="241">
        <v>0</v>
      </c>
      <c r="F17" s="291" t="s">
        <v>611</v>
      </c>
      <c r="G17" s="240" t="s">
        <v>608</v>
      </c>
      <c r="H17" s="280">
        <v>16990</v>
      </c>
      <c r="I17" s="281">
        <v>200</v>
      </c>
      <c r="J17" s="295">
        <f t="shared" si="1"/>
        <v>16790</v>
      </c>
      <c r="K17" s="655"/>
      <c r="L17" s="161"/>
      <c r="M17" s="161"/>
      <c r="N17" s="161"/>
      <c r="Q17" s="162" t="s">
        <v>28</v>
      </c>
      <c r="R17" s="283">
        <v>16990</v>
      </c>
      <c r="S17" s="284">
        <v>16790</v>
      </c>
      <c r="T17" s="285" t="s">
        <v>220</v>
      </c>
      <c r="U17" s="286" t="s">
        <v>537</v>
      </c>
    </row>
    <row r="18" spans="2:21" ht="16.5" customHeight="1" x14ac:dyDescent="0.3">
      <c r="B18" s="9" t="s">
        <v>578</v>
      </c>
      <c r="C18" s="270" t="s">
        <v>612</v>
      </c>
      <c r="D18" s="20" t="s">
        <v>613</v>
      </c>
      <c r="E18" s="271">
        <v>0</v>
      </c>
      <c r="F18" s="20" t="s">
        <v>614</v>
      </c>
      <c r="G18" s="270" t="s">
        <v>608</v>
      </c>
      <c r="H18" s="272">
        <v>18990</v>
      </c>
      <c r="I18" s="296">
        <v>300</v>
      </c>
      <c r="J18" s="280">
        <f t="shared" si="1"/>
        <v>18690</v>
      </c>
      <c r="K18" s="297"/>
      <c r="L18" s="289">
        <v>7.0000000000000007E-2</v>
      </c>
      <c r="M18" s="289">
        <v>7.0000000000000007E-2</v>
      </c>
      <c r="N18" s="289">
        <v>7.0000000000000007E-2</v>
      </c>
      <c r="O18" s="22"/>
      <c r="P18" s="22" t="s">
        <v>575</v>
      </c>
      <c r="Q18" s="290">
        <v>0</v>
      </c>
      <c r="R18" s="276">
        <v>18990</v>
      </c>
      <c r="S18" s="298">
        <v>18690</v>
      </c>
      <c r="T18" s="285" t="s">
        <v>220</v>
      </c>
      <c r="U18" s="286" t="s">
        <v>595</v>
      </c>
    </row>
    <row r="19" spans="2:21" ht="16.5" customHeight="1" x14ac:dyDescent="0.3">
      <c r="B19" s="8" t="s">
        <v>578</v>
      </c>
      <c r="C19" s="240" t="s">
        <v>612</v>
      </c>
      <c r="D19" s="15" t="s">
        <v>615</v>
      </c>
      <c r="E19" s="241">
        <v>0</v>
      </c>
      <c r="F19" s="15" t="s">
        <v>616</v>
      </c>
      <c r="G19" s="240" t="s">
        <v>608</v>
      </c>
      <c r="H19" s="280">
        <v>20390</v>
      </c>
      <c r="I19" s="299">
        <v>300</v>
      </c>
      <c r="J19" s="295">
        <f>H19-I19</f>
        <v>20090</v>
      </c>
      <c r="K19" s="300"/>
      <c r="L19" s="161">
        <v>7.0000000000000007E-2</v>
      </c>
      <c r="M19" s="161">
        <v>7.0000000000000007E-2</v>
      </c>
      <c r="N19" s="161">
        <v>7.0000000000000007E-2</v>
      </c>
      <c r="P19" t="s">
        <v>617</v>
      </c>
      <c r="Q19" s="162">
        <v>0</v>
      </c>
      <c r="R19" s="283">
        <v>20390</v>
      </c>
      <c r="S19" s="301">
        <v>20090</v>
      </c>
      <c r="T19" s="285" t="s">
        <v>220</v>
      </c>
      <c r="U19" s="286" t="s">
        <v>595</v>
      </c>
    </row>
    <row r="20" spans="2:21" ht="16.5" customHeight="1" x14ac:dyDescent="0.3">
      <c r="B20" s="302" t="s">
        <v>578</v>
      </c>
      <c r="C20" s="270" t="s">
        <v>618</v>
      </c>
      <c r="D20" s="303" t="s">
        <v>619</v>
      </c>
      <c r="E20" s="271">
        <v>0</v>
      </c>
      <c r="F20" s="303" t="s">
        <v>620</v>
      </c>
      <c r="G20" s="20" t="s">
        <v>608</v>
      </c>
      <c r="H20" s="304">
        <v>19990</v>
      </c>
      <c r="I20" s="273">
        <v>100</v>
      </c>
      <c r="J20" s="243">
        <f>H20-I20</f>
        <v>19890</v>
      </c>
      <c r="K20" s="275"/>
      <c r="L20" s="289"/>
      <c r="M20" s="289"/>
      <c r="N20" s="289"/>
      <c r="O20" s="22"/>
      <c r="P20" s="22"/>
      <c r="Q20" s="290" t="s">
        <v>28</v>
      </c>
      <c r="R20" s="305">
        <v>19990</v>
      </c>
      <c r="S20" s="277">
        <v>19990</v>
      </c>
      <c r="T20" s="285" t="s">
        <v>621</v>
      </c>
      <c r="U20" s="286" t="s">
        <v>537</v>
      </c>
    </row>
    <row r="21" spans="2:21" ht="16.5" customHeight="1" x14ac:dyDescent="0.3">
      <c r="B21" s="306" t="s">
        <v>578</v>
      </c>
      <c r="C21" s="240" t="s">
        <v>618</v>
      </c>
      <c r="D21" s="307" t="s">
        <v>622</v>
      </c>
      <c r="E21" s="241">
        <v>0</v>
      </c>
      <c r="F21" s="307" t="s">
        <v>623</v>
      </c>
      <c r="G21" s="15" t="s">
        <v>608</v>
      </c>
      <c r="H21" s="308">
        <v>22290</v>
      </c>
      <c r="I21" s="281"/>
      <c r="J21" s="243">
        <f t="shared" ref="J21:J22" si="2">H21-I21</f>
        <v>22290</v>
      </c>
      <c r="K21" s="287"/>
      <c r="L21" s="161"/>
      <c r="M21" s="161"/>
      <c r="N21" s="161"/>
      <c r="Q21" s="162" t="s">
        <v>28</v>
      </c>
      <c r="R21" s="309">
        <v>22290</v>
      </c>
      <c r="S21" s="284">
        <v>22990</v>
      </c>
      <c r="T21" s="656" t="s">
        <v>598</v>
      </c>
      <c r="U21" s="657"/>
    </row>
    <row r="22" spans="2:21" ht="15" thickBot="1" x14ac:dyDescent="0.35">
      <c r="B22" s="310" t="s">
        <v>578</v>
      </c>
      <c r="C22" s="254" t="s">
        <v>618</v>
      </c>
      <c r="D22" s="311" t="s">
        <v>624</v>
      </c>
      <c r="E22" s="255">
        <v>0</v>
      </c>
      <c r="F22" s="312" t="s">
        <v>625</v>
      </c>
      <c r="G22" s="167" t="s">
        <v>608</v>
      </c>
      <c r="H22" s="313">
        <v>23890</v>
      </c>
      <c r="I22" s="314"/>
      <c r="J22" s="257">
        <f t="shared" si="2"/>
        <v>23890</v>
      </c>
      <c r="K22" s="259"/>
      <c r="L22" s="16"/>
      <c r="M22" s="16"/>
      <c r="N22" s="16"/>
      <c r="O22" s="16"/>
      <c r="P22" s="16"/>
      <c r="Q22" s="179" t="s">
        <v>28</v>
      </c>
      <c r="R22" s="315">
        <v>23890</v>
      </c>
      <c r="S22" s="316">
        <v>23890</v>
      </c>
      <c r="T22" s="658"/>
      <c r="U22" s="659"/>
    </row>
    <row r="24" spans="2:21" x14ac:dyDescent="0.3">
      <c r="H24" s="317"/>
      <c r="J24" s="317"/>
    </row>
    <row r="25" spans="2:21" x14ac:dyDescent="0.3">
      <c r="H25" s="317"/>
      <c r="J25" s="317"/>
      <c r="R25" s="318"/>
      <c r="S25" s="318"/>
      <c r="T25" s="318"/>
    </row>
    <row r="26" spans="2:21" x14ac:dyDescent="0.3">
      <c r="H26" s="317"/>
      <c r="R26" s="318"/>
      <c r="S26" s="318"/>
      <c r="T26" s="318"/>
    </row>
    <row r="27" spans="2:21" x14ac:dyDescent="0.3">
      <c r="H27" s="317"/>
      <c r="R27" s="318"/>
      <c r="S27" s="318"/>
      <c r="T27" s="318"/>
    </row>
    <row r="28" spans="2:21" x14ac:dyDescent="0.3">
      <c r="H28" s="317"/>
      <c r="R28" s="318"/>
      <c r="S28" s="318"/>
      <c r="T28" s="318"/>
    </row>
    <row r="29" spans="2:21" x14ac:dyDescent="0.3">
      <c r="R29" s="318"/>
      <c r="S29" s="318"/>
      <c r="T29" s="318"/>
    </row>
    <row r="30" spans="2:21" x14ac:dyDescent="0.3">
      <c r="R30" s="318"/>
      <c r="S30" s="318"/>
      <c r="T30" s="318"/>
    </row>
    <row r="31" spans="2:21" ht="16.5" hidden="1" customHeight="1" x14ac:dyDescent="0.3">
      <c r="B31" s="8" t="s">
        <v>182</v>
      </c>
      <c r="C31" s="240" t="s">
        <v>183</v>
      </c>
      <c r="D31" s="149" t="s">
        <v>187</v>
      </c>
      <c r="E31" s="241">
        <v>0</v>
      </c>
      <c r="F31" s="149" t="s">
        <v>188</v>
      </c>
      <c r="G31" s="15"/>
      <c r="H31" s="319"/>
      <c r="I31" s="319"/>
      <c r="J31" s="319"/>
      <c r="K31" s="319"/>
    </row>
    <row r="32" spans="2:21" ht="16.5" hidden="1" customHeight="1" x14ac:dyDescent="0.3">
      <c r="B32" s="8" t="s">
        <v>182</v>
      </c>
      <c r="C32" s="240" t="s">
        <v>183</v>
      </c>
      <c r="D32" s="149" t="s">
        <v>192</v>
      </c>
      <c r="E32" s="241">
        <v>0</v>
      </c>
      <c r="F32" s="149" t="s">
        <v>193</v>
      </c>
      <c r="G32" s="15"/>
      <c r="H32" s="319"/>
      <c r="I32" s="319"/>
      <c r="J32" s="319"/>
      <c r="K32" s="319"/>
    </row>
    <row r="33" spans="2:11" ht="16.5" hidden="1" customHeight="1" x14ac:dyDescent="0.3">
      <c r="B33" s="8" t="s">
        <v>182</v>
      </c>
      <c r="C33" s="240" t="s">
        <v>183</v>
      </c>
      <c r="D33" s="149" t="s">
        <v>196</v>
      </c>
      <c r="E33" s="241">
        <v>0</v>
      </c>
      <c r="F33" s="149" t="s">
        <v>197</v>
      </c>
      <c r="G33" s="15"/>
      <c r="H33" s="319"/>
      <c r="I33" s="319"/>
      <c r="J33" s="319"/>
      <c r="K33" s="319"/>
    </row>
    <row r="34" spans="2:11" ht="16.5" hidden="1" customHeight="1" x14ac:dyDescent="0.3">
      <c r="B34" s="163" t="s">
        <v>182</v>
      </c>
      <c r="C34" s="254" t="s">
        <v>183</v>
      </c>
      <c r="D34" s="165" t="s">
        <v>200</v>
      </c>
      <c r="E34" s="255">
        <v>0</v>
      </c>
      <c r="F34" s="165" t="s">
        <v>201</v>
      </c>
      <c r="G34" s="167"/>
      <c r="H34" s="319"/>
      <c r="I34" s="319"/>
      <c r="J34" s="319"/>
      <c r="K34" s="319"/>
    </row>
  </sheetData>
  <mergeCells count="8">
    <mergeCell ref="K16:K17"/>
    <mergeCell ref="T21:U22"/>
    <mergeCell ref="B1:G1"/>
    <mergeCell ref="B2:G2"/>
    <mergeCell ref="H4:K4"/>
    <mergeCell ref="R4:U4"/>
    <mergeCell ref="T11:U12"/>
    <mergeCell ref="T14:U15"/>
  </mergeCells>
  <conditionalFormatting sqref="L6:N21">
    <cfRule type="cellIs" dxfId="10" priority="1" operator="between">
      <formula>0.01</formula>
      <formula>0.06</formula>
    </cfRule>
  </conditionalFormatting>
  <conditionalFormatting sqref="L6:N21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6C3-BA0A-424D-9C81-E2F24DE417FF}">
  <dimension ref="B1:Y89"/>
  <sheetViews>
    <sheetView showGridLines="0" zoomScale="90" zoomScaleNormal="9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H6" sqref="H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62.3320312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  <col min="24" max="24" width="34.5546875" customWidth="1"/>
    <col min="25" max="25" width="13.6640625" customWidth="1"/>
  </cols>
  <sheetData>
    <row r="1" spans="2:25" s="2" customFormat="1" ht="15" customHeight="1" x14ac:dyDescent="0.45">
      <c r="B1" s="637"/>
      <c r="C1" s="637"/>
      <c r="D1" s="637"/>
      <c r="E1" s="637"/>
      <c r="F1" s="637"/>
      <c r="G1" s="637"/>
      <c r="H1" s="104"/>
      <c r="I1" s="104"/>
      <c r="J1" s="104"/>
      <c r="K1" s="104"/>
      <c r="L1" s="104"/>
      <c r="M1" s="104"/>
      <c r="N1" s="104"/>
      <c r="O1" s="104"/>
      <c r="P1" s="104"/>
      <c r="Q1" s="104"/>
      <c r="W1" s="6"/>
    </row>
    <row r="2" spans="2:25" x14ac:dyDescent="0.3">
      <c r="B2" s="638"/>
      <c r="C2" s="638"/>
      <c r="D2" s="638"/>
      <c r="E2" s="638"/>
      <c r="F2" s="638"/>
      <c r="G2" s="638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3" spans="2:25" ht="5.4" customHeight="1" thickBot="1" x14ac:dyDescent="0.35"/>
    <row r="4" spans="2:25" ht="15" thickBot="1" x14ac:dyDescent="0.35">
      <c r="H4" s="639" t="s">
        <v>2</v>
      </c>
      <c r="I4" s="640"/>
      <c r="J4" s="640"/>
      <c r="K4" s="639" t="s">
        <v>3</v>
      </c>
      <c r="L4" s="640"/>
      <c r="M4" s="640"/>
      <c r="N4" s="639" t="s">
        <v>4</v>
      </c>
      <c r="O4" s="640"/>
      <c r="P4" s="640"/>
      <c r="Q4" s="106"/>
      <c r="X4" s="660" t="s">
        <v>523</v>
      </c>
      <c r="Y4" s="660"/>
    </row>
    <row r="5" spans="2:25" ht="77.25" customHeight="1" thickBot="1" x14ac:dyDescent="0.35">
      <c r="B5" s="114" t="s">
        <v>6</v>
      </c>
      <c r="C5" s="115" t="s">
        <v>7</v>
      </c>
      <c r="D5" s="116" t="s">
        <v>8</v>
      </c>
      <c r="E5" s="115" t="s">
        <v>9</v>
      </c>
      <c r="F5" s="116" t="s">
        <v>10</v>
      </c>
      <c r="G5" s="117" t="s">
        <v>54</v>
      </c>
      <c r="H5" s="118" t="s">
        <v>626</v>
      </c>
      <c r="I5" s="119" t="s">
        <v>12</v>
      </c>
      <c r="J5" s="119" t="s">
        <v>56</v>
      </c>
      <c r="K5" s="120" t="s">
        <v>626</v>
      </c>
      <c r="L5" s="120" t="s">
        <v>12</v>
      </c>
      <c r="M5" s="121" t="s">
        <v>56</v>
      </c>
      <c r="N5" s="122" t="s">
        <v>626</v>
      </c>
      <c r="O5" s="123" t="s">
        <v>12</v>
      </c>
      <c r="P5" s="124" t="s">
        <v>56</v>
      </c>
      <c r="Q5" s="115" t="s">
        <v>14</v>
      </c>
      <c r="R5" s="125" t="s">
        <v>57</v>
      </c>
      <c r="S5" s="12" t="s">
        <v>58</v>
      </c>
      <c r="T5" s="12" t="s">
        <v>59</v>
      </c>
      <c r="U5" s="13" t="s">
        <v>60</v>
      </c>
      <c r="V5" s="13" t="s">
        <v>61</v>
      </c>
      <c r="W5" s="126" t="s">
        <v>15</v>
      </c>
      <c r="X5" s="127" t="s">
        <v>627</v>
      </c>
      <c r="Y5" s="128" t="s">
        <v>17</v>
      </c>
    </row>
    <row r="6" spans="2:25" ht="16.5" customHeight="1" x14ac:dyDescent="0.3">
      <c r="B6" s="129" t="s">
        <v>628</v>
      </c>
      <c r="C6" s="130" t="s">
        <v>629</v>
      </c>
      <c r="D6" s="131" t="s">
        <v>630</v>
      </c>
      <c r="E6" s="132">
        <v>7.4999999999999997E-2</v>
      </c>
      <c r="F6" s="131" t="s">
        <v>631</v>
      </c>
      <c r="G6" s="133" t="s">
        <v>66</v>
      </c>
      <c r="H6" s="134"/>
      <c r="I6" s="135"/>
      <c r="J6" s="136"/>
      <c r="K6" s="137">
        <v>9890</v>
      </c>
      <c r="L6" s="138">
        <v>200</v>
      </c>
      <c r="M6" s="139">
        <f>K6-L6</f>
        <v>9690</v>
      </c>
      <c r="N6" s="140"/>
      <c r="O6" s="141"/>
      <c r="P6" s="142"/>
      <c r="Q6" s="668" t="s">
        <v>632</v>
      </c>
      <c r="R6" s="143">
        <v>7.0000000000000007E-2</v>
      </c>
      <c r="S6" s="144">
        <v>7.0000000000000007E-2</v>
      </c>
      <c r="T6" s="144">
        <v>7.0000000000000007E-2</v>
      </c>
      <c r="U6" s="14"/>
      <c r="V6" s="14" t="s">
        <v>633</v>
      </c>
      <c r="W6" s="145">
        <v>0</v>
      </c>
      <c r="X6" s="146"/>
      <c r="Y6" s="147"/>
    </row>
    <row r="7" spans="2:25" ht="16.5" customHeight="1" x14ac:dyDescent="0.3">
      <c r="B7" s="8" t="s">
        <v>628</v>
      </c>
      <c r="C7" s="148" t="s">
        <v>629</v>
      </c>
      <c r="D7" s="149" t="s">
        <v>634</v>
      </c>
      <c r="E7" s="150">
        <v>0</v>
      </c>
      <c r="F7" s="149" t="s">
        <v>635</v>
      </c>
      <c r="G7" s="15" t="s">
        <v>189</v>
      </c>
      <c r="H7" s="151"/>
      <c r="I7" s="152"/>
      <c r="J7" s="153"/>
      <c r="K7" s="154">
        <v>10190</v>
      </c>
      <c r="L7" s="155">
        <v>200</v>
      </c>
      <c r="M7" s="156">
        <f t="shared" ref="M7:M76" si="0">K7-L7</f>
        <v>9990</v>
      </c>
      <c r="N7" s="157"/>
      <c r="O7" s="158"/>
      <c r="P7" s="159"/>
      <c r="Q7" s="669"/>
      <c r="R7" s="160">
        <v>7.0000000000000007E-2</v>
      </c>
      <c r="S7" s="161">
        <v>7.0000000000000007E-2</v>
      </c>
      <c r="T7" s="161">
        <v>7.0000000000000007E-2</v>
      </c>
      <c r="V7" t="s">
        <v>633</v>
      </c>
      <c r="W7" s="162">
        <v>0</v>
      </c>
      <c r="X7" s="146"/>
      <c r="Y7" s="147"/>
    </row>
    <row r="8" spans="2:25" ht="16.5" customHeight="1" x14ac:dyDescent="0.3">
      <c r="B8" s="8" t="s">
        <v>628</v>
      </c>
      <c r="C8" s="148" t="s">
        <v>629</v>
      </c>
      <c r="D8" s="149" t="s">
        <v>636</v>
      </c>
      <c r="E8" s="150">
        <v>0</v>
      </c>
      <c r="F8" s="149" t="s">
        <v>637</v>
      </c>
      <c r="G8" s="15" t="s">
        <v>189</v>
      </c>
      <c r="H8" s="151"/>
      <c r="I8" s="152"/>
      <c r="J8" s="153"/>
      <c r="K8" s="154">
        <v>10190</v>
      </c>
      <c r="L8" s="155">
        <v>200</v>
      </c>
      <c r="M8" s="156">
        <f t="shared" si="0"/>
        <v>9990</v>
      </c>
      <c r="N8" s="157"/>
      <c r="O8" s="158"/>
      <c r="P8" s="159"/>
      <c r="Q8" s="669"/>
      <c r="R8" s="160">
        <v>7.0000000000000007E-2</v>
      </c>
      <c r="S8" s="161">
        <v>7.0000000000000007E-2</v>
      </c>
      <c r="T8" s="161">
        <v>7.0000000000000007E-2</v>
      </c>
      <c r="V8" t="s">
        <v>535</v>
      </c>
      <c r="W8" s="162">
        <v>0</v>
      </c>
      <c r="X8" s="146"/>
      <c r="Y8" s="147"/>
    </row>
    <row r="9" spans="2:25" ht="16.5" customHeight="1" thickBot="1" x14ac:dyDescent="0.35">
      <c r="B9" s="163" t="s">
        <v>628</v>
      </c>
      <c r="C9" s="164" t="s">
        <v>629</v>
      </c>
      <c r="D9" s="165" t="s">
        <v>638</v>
      </c>
      <c r="E9" s="166">
        <v>0</v>
      </c>
      <c r="F9" s="165" t="s">
        <v>639</v>
      </c>
      <c r="G9" s="167" t="s">
        <v>401</v>
      </c>
      <c r="H9" s="168"/>
      <c r="I9" s="169"/>
      <c r="J9" s="170"/>
      <c r="K9" s="171">
        <v>10290</v>
      </c>
      <c r="L9" s="172">
        <v>200</v>
      </c>
      <c r="M9" s="173">
        <f t="shared" si="0"/>
        <v>10090</v>
      </c>
      <c r="N9" s="174"/>
      <c r="O9" s="175"/>
      <c r="P9" s="176"/>
      <c r="Q9" s="670"/>
      <c r="R9" s="177">
        <v>7.0000000000000007E-2</v>
      </c>
      <c r="S9" s="178">
        <v>7.0000000000000007E-2</v>
      </c>
      <c r="T9" s="178">
        <v>7.0000000000000007E-2</v>
      </c>
      <c r="U9" s="16"/>
      <c r="V9" s="16" t="s">
        <v>535</v>
      </c>
      <c r="W9" s="179">
        <v>0</v>
      </c>
      <c r="X9" s="146"/>
      <c r="Y9" s="147"/>
    </row>
    <row r="10" spans="2:25" ht="25.95" customHeight="1" x14ac:dyDescent="0.3">
      <c r="B10" s="129" t="s">
        <v>628</v>
      </c>
      <c r="C10" s="130" t="s">
        <v>640</v>
      </c>
      <c r="D10" s="131" t="s">
        <v>641</v>
      </c>
      <c r="E10" s="132">
        <v>7.4999999999999997E-2</v>
      </c>
      <c r="F10" s="131" t="s">
        <v>642</v>
      </c>
      <c r="G10" s="133" t="s">
        <v>66</v>
      </c>
      <c r="H10" s="134"/>
      <c r="I10" s="135"/>
      <c r="J10" s="136"/>
      <c r="K10" s="137">
        <v>11390</v>
      </c>
      <c r="L10" s="138">
        <v>200</v>
      </c>
      <c r="M10" s="139">
        <f t="shared" si="0"/>
        <v>11190</v>
      </c>
      <c r="N10" s="140"/>
      <c r="O10" s="141"/>
      <c r="P10" s="142"/>
      <c r="Q10" s="668" t="s">
        <v>643</v>
      </c>
      <c r="R10" s="143">
        <v>7.0000000000000007E-2</v>
      </c>
      <c r="S10" s="144">
        <v>7.0000000000000007E-2</v>
      </c>
      <c r="T10" s="144">
        <v>7.0000000000000007E-2</v>
      </c>
      <c r="U10" s="14"/>
      <c r="V10" s="14" t="s">
        <v>644</v>
      </c>
      <c r="W10" s="145">
        <v>0</v>
      </c>
      <c r="X10" s="146"/>
      <c r="Y10" s="147"/>
    </row>
    <row r="11" spans="2:25" ht="16.5" customHeight="1" x14ac:dyDescent="0.3">
      <c r="B11" s="8" t="s">
        <v>628</v>
      </c>
      <c r="C11" s="148" t="s">
        <v>640</v>
      </c>
      <c r="D11" s="149" t="s">
        <v>645</v>
      </c>
      <c r="E11" s="150">
        <v>0</v>
      </c>
      <c r="F11" s="149" t="s">
        <v>646</v>
      </c>
      <c r="G11" s="15" t="s">
        <v>189</v>
      </c>
      <c r="H11" s="151"/>
      <c r="I11" s="152"/>
      <c r="J11" s="153"/>
      <c r="K11" s="154">
        <v>11590</v>
      </c>
      <c r="L11" s="155">
        <v>200</v>
      </c>
      <c r="M11" s="156">
        <f t="shared" si="0"/>
        <v>11390</v>
      </c>
      <c r="N11" s="157"/>
      <c r="O11" s="158"/>
      <c r="P11" s="159"/>
      <c r="Q11" s="671"/>
      <c r="R11" s="160">
        <v>7.0000000000000007E-2</v>
      </c>
      <c r="S11" s="161">
        <v>7.0000000000000007E-2</v>
      </c>
      <c r="T11" s="161">
        <v>7.0000000000000007E-2</v>
      </c>
      <c r="V11" t="s">
        <v>644</v>
      </c>
      <c r="W11" s="162">
        <v>0</v>
      </c>
      <c r="X11" s="146"/>
      <c r="Y11" s="147"/>
    </row>
    <row r="12" spans="2:25" ht="16.5" customHeight="1" x14ac:dyDescent="0.3">
      <c r="B12" s="8" t="s">
        <v>628</v>
      </c>
      <c r="C12" s="148" t="s">
        <v>640</v>
      </c>
      <c r="D12" s="149" t="s">
        <v>647</v>
      </c>
      <c r="E12" s="150">
        <v>7.4999999999999997E-2</v>
      </c>
      <c r="F12" s="149" t="s">
        <v>648</v>
      </c>
      <c r="G12" s="15" t="s">
        <v>66</v>
      </c>
      <c r="H12" s="151"/>
      <c r="I12" s="152"/>
      <c r="J12" s="153"/>
      <c r="K12" s="154">
        <v>12290</v>
      </c>
      <c r="L12" s="155">
        <v>200</v>
      </c>
      <c r="M12" s="156">
        <f t="shared" si="0"/>
        <v>12090</v>
      </c>
      <c r="N12" s="157"/>
      <c r="O12" s="158"/>
      <c r="P12" s="159"/>
      <c r="Q12" s="671"/>
      <c r="R12" s="160">
        <v>7.0000000000000007E-2</v>
      </c>
      <c r="S12" s="161">
        <v>7.0000000000000007E-2</v>
      </c>
      <c r="T12" s="161">
        <v>7.0000000000000007E-2</v>
      </c>
      <c r="V12" t="e">
        <v>#N/A</v>
      </c>
      <c r="W12" s="162">
        <v>0</v>
      </c>
      <c r="X12" s="146"/>
      <c r="Y12" s="147"/>
    </row>
    <row r="13" spans="2:25" ht="16.5" customHeight="1" x14ac:dyDescent="0.3">
      <c r="B13" s="8" t="s">
        <v>628</v>
      </c>
      <c r="C13" s="148" t="s">
        <v>640</v>
      </c>
      <c r="D13" s="149" t="s">
        <v>649</v>
      </c>
      <c r="E13" s="150">
        <v>0</v>
      </c>
      <c r="F13" s="149" t="s">
        <v>650</v>
      </c>
      <c r="G13" s="15" t="s">
        <v>189</v>
      </c>
      <c r="H13" s="151"/>
      <c r="I13" s="152"/>
      <c r="J13" s="153"/>
      <c r="K13" s="154">
        <v>12490</v>
      </c>
      <c r="L13" s="155">
        <v>200</v>
      </c>
      <c r="M13" s="156">
        <f t="shared" si="0"/>
        <v>12290</v>
      </c>
      <c r="N13" s="157"/>
      <c r="O13" s="158"/>
      <c r="P13" s="159"/>
      <c r="Q13" s="671"/>
      <c r="R13" s="160">
        <v>7.0000000000000007E-2</v>
      </c>
      <c r="S13" s="161">
        <v>7.0000000000000007E-2</v>
      </c>
      <c r="T13" s="161">
        <v>7.0000000000000007E-2</v>
      </c>
      <c r="V13" t="e">
        <v>#N/A</v>
      </c>
      <c r="W13" s="162">
        <v>0</v>
      </c>
      <c r="X13" s="146"/>
      <c r="Y13" s="147"/>
    </row>
    <row r="14" spans="2:25" ht="16.5" customHeight="1" x14ac:dyDescent="0.3">
      <c r="B14" s="8" t="s">
        <v>628</v>
      </c>
      <c r="C14" s="148" t="s">
        <v>640</v>
      </c>
      <c r="D14" s="149" t="s">
        <v>651</v>
      </c>
      <c r="E14" s="150">
        <v>7.4999999999999997E-2</v>
      </c>
      <c r="F14" s="149" t="s">
        <v>652</v>
      </c>
      <c r="G14" s="15" t="s">
        <v>66</v>
      </c>
      <c r="H14" s="151"/>
      <c r="I14" s="152"/>
      <c r="J14" s="153"/>
      <c r="K14" s="154">
        <v>12690</v>
      </c>
      <c r="L14" s="155">
        <v>200</v>
      </c>
      <c r="M14" s="156">
        <f t="shared" si="0"/>
        <v>12490</v>
      </c>
      <c r="N14" s="157"/>
      <c r="O14" s="158"/>
      <c r="P14" s="159"/>
      <c r="Q14" s="671"/>
      <c r="R14" s="160">
        <v>7.0000000000000007E-2</v>
      </c>
      <c r="S14" s="161">
        <v>7.0000000000000007E-2</v>
      </c>
      <c r="T14" s="161">
        <v>7.0000000000000007E-2</v>
      </c>
      <c r="V14" t="e">
        <v>#N/A</v>
      </c>
      <c r="W14" s="162">
        <v>0</v>
      </c>
      <c r="X14" s="146"/>
      <c r="Y14" s="147"/>
    </row>
    <row r="15" spans="2:25" ht="16.5" customHeight="1" x14ac:dyDescent="0.3">
      <c r="B15" s="8" t="s">
        <v>628</v>
      </c>
      <c r="C15" s="148" t="s">
        <v>640</v>
      </c>
      <c r="D15" s="149" t="s">
        <v>653</v>
      </c>
      <c r="E15" s="150">
        <v>0</v>
      </c>
      <c r="F15" s="149" t="s">
        <v>654</v>
      </c>
      <c r="G15" s="15" t="s">
        <v>189</v>
      </c>
      <c r="H15" s="151"/>
      <c r="I15" s="152"/>
      <c r="J15" s="153"/>
      <c r="K15" s="154">
        <v>12890</v>
      </c>
      <c r="L15" s="155">
        <v>200</v>
      </c>
      <c r="M15" s="156">
        <f t="shared" si="0"/>
        <v>12690</v>
      </c>
      <c r="N15" s="157"/>
      <c r="O15" s="158"/>
      <c r="P15" s="159"/>
      <c r="Q15" s="671"/>
      <c r="R15" s="160">
        <v>7.0000000000000007E-2</v>
      </c>
      <c r="S15" s="161">
        <v>7.0000000000000007E-2</v>
      </c>
      <c r="T15" s="161">
        <v>7.0000000000000007E-2</v>
      </c>
      <c r="V15" t="e">
        <v>#N/A</v>
      </c>
      <c r="W15" s="162">
        <v>0</v>
      </c>
      <c r="X15" s="146"/>
      <c r="Y15" s="147"/>
    </row>
    <row r="16" spans="2:25" ht="16.5" customHeight="1" x14ac:dyDescent="0.3">
      <c r="B16" s="8" t="s">
        <v>628</v>
      </c>
      <c r="C16" s="148" t="s">
        <v>640</v>
      </c>
      <c r="D16" s="180" t="s">
        <v>655</v>
      </c>
      <c r="E16" s="150">
        <v>7.4999999999999997E-2</v>
      </c>
      <c r="F16" s="149" t="s">
        <v>656</v>
      </c>
      <c r="G16" s="15" t="s">
        <v>66</v>
      </c>
      <c r="H16" s="151"/>
      <c r="I16" s="152"/>
      <c r="J16" s="153"/>
      <c r="K16" s="154">
        <v>13390</v>
      </c>
      <c r="L16" s="155">
        <v>200</v>
      </c>
      <c r="M16" s="156">
        <f t="shared" si="0"/>
        <v>13190</v>
      </c>
      <c r="N16" s="157"/>
      <c r="O16" s="158"/>
      <c r="P16" s="159"/>
      <c r="Q16" s="671"/>
      <c r="R16" s="160"/>
      <c r="S16" s="161"/>
      <c r="T16" s="161"/>
      <c r="W16" s="162">
        <v>0</v>
      </c>
      <c r="X16" s="146"/>
      <c r="Y16" s="147"/>
    </row>
    <row r="17" spans="2:25" ht="16.5" customHeight="1" thickBot="1" x14ac:dyDescent="0.35">
      <c r="B17" s="163" t="s">
        <v>628</v>
      </c>
      <c r="C17" s="164" t="s">
        <v>640</v>
      </c>
      <c r="D17" s="181" t="s">
        <v>657</v>
      </c>
      <c r="E17" s="166">
        <v>0</v>
      </c>
      <c r="F17" s="165" t="s">
        <v>658</v>
      </c>
      <c r="G17" s="167" t="s">
        <v>189</v>
      </c>
      <c r="H17" s="168"/>
      <c r="I17" s="169"/>
      <c r="J17" s="170"/>
      <c r="K17" s="171">
        <v>13590</v>
      </c>
      <c r="L17" s="172">
        <v>200</v>
      </c>
      <c r="M17" s="173">
        <f t="shared" si="0"/>
        <v>13390</v>
      </c>
      <c r="N17" s="174"/>
      <c r="O17" s="175"/>
      <c r="P17" s="176"/>
      <c r="Q17" s="672"/>
      <c r="R17" s="177"/>
      <c r="S17" s="178"/>
      <c r="T17" s="178"/>
      <c r="U17" s="16"/>
      <c r="V17" s="16"/>
      <c r="W17" s="179">
        <v>0</v>
      </c>
      <c r="X17" s="146"/>
      <c r="Y17" s="147"/>
    </row>
    <row r="18" spans="2:25" ht="16.5" customHeight="1" x14ac:dyDescent="0.3">
      <c r="B18" s="129" t="s">
        <v>628</v>
      </c>
      <c r="C18" s="130" t="s">
        <v>659</v>
      </c>
      <c r="D18" s="182" t="s">
        <v>660</v>
      </c>
      <c r="E18" s="132">
        <v>7.4999999999999997E-2</v>
      </c>
      <c r="F18" s="131" t="s">
        <v>661</v>
      </c>
      <c r="G18" s="133" t="s">
        <v>66</v>
      </c>
      <c r="H18" s="134"/>
      <c r="I18" s="135"/>
      <c r="J18" s="136"/>
      <c r="K18" s="137">
        <v>11490</v>
      </c>
      <c r="L18" s="138">
        <v>200</v>
      </c>
      <c r="M18" s="139">
        <f>K18-L18</f>
        <v>11290</v>
      </c>
      <c r="N18" s="137">
        <v>11990</v>
      </c>
      <c r="O18" s="183">
        <v>500</v>
      </c>
      <c r="P18" s="184">
        <f>N18-O18</f>
        <v>11490</v>
      </c>
      <c r="Q18" s="673" t="s">
        <v>662</v>
      </c>
      <c r="R18" s="143"/>
      <c r="S18" s="144"/>
      <c r="T18" s="144"/>
      <c r="U18" s="14"/>
      <c r="V18" s="14"/>
      <c r="W18" s="145" t="s">
        <v>22</v>
      </c>
      <c r="X18" s="146" t="s">
        <v>663</v>
      </c>
      <c r="Y18" s="147"/>
    </row>
    <row r="19" spans="2:25" ht="16.5" customHeight="1" x14ac:dyDescent="0.3">
      <c r="B19" s="8" t="s">
        <v>628</v>
      </c>
      <c r="C19" s="148" t="s">
        <v>659</v>
      </c>
      <c r="D19" s="180" t="s">
        <v>664</v>
      </c>
      <c r="E19" s="150">
        <v>0</v>
      </c>
      <c r="F19" s="15" t="s">
        <v>665</v>
      </c>
      <c r="G19" s="15" t="s">
        <v>189</v>
      </c>
      <c r="H19" s="151"/>
      <c r="I19" s="152"/>
      <c r="J19" s="153"/>
      <c r="K19" s="154">
        <v>11890</v>
      </c>
      <c r="L19" s="155">
        <v>200</v>
      </c>
      <c r="M19" s="156">
        <f>K19-L19</f>
        <v>11690</v>
      </c>
      <c r="N19" s="154">
        <v>12590</v>
      </c>
      <c r="O19" s="185">
        <v>500</v>
      </c>
      <c r="P19" s="186">
        <f>N19-O19</f>
        <v>12090</v>
      </c>
      <c r="Q19" s="674"/>
      <c r="R19" s="160"/>
      <c r="S19" s="161"/>
      <c r="T19" s="161"/>
      <c r="W19" s="162" t="s">
        <v>22</v>
      </c>
      <c r="X19" s="146" t="s">
        <v>663</v>
      </c>
      <c r="Y19" s="147"/>
    </row>
    <row r="20" spans="2:25" ht="16.5" customHeight="1" x14ac:dyDescent="0.3">
      <c r="B20" s="8" t="s">
        <v>628</v>
      </c>
      <c r="C20" s="148" t="s">
        <v>659</v>
      </c>
      <c r="D20" s="180" t="s">
        <v>666</v>
      </c>
      <c r="E20" s="150">
        <v>7.4999999999999997E-2</v>
      </c>
      <c r="F20" s="15" t="s">
        <v>667</v>
      </c>
      <c r="G20" s="15" t="s">
        <v>66</v>
      </c>
      <c r="H20" s="151"/>
      <c r="I20" s="152"/>
      <c r="J20" s="153"/>
      <c r="K20" s="154">
        <v>12490</v>
      </c>
      <c r="L20" s="155">
        <v>200</v>
      </c>
      <c r="M20" s="156">
        <f t="shared" ref="M20:M31" si="1">K20-L20</f>
        <v>12290</v>
      </c>
      <c r="N20" s="154">
        <v>12890</v>
      </c>
      <c r="O20" s="185">
        <v>500</v>
      </c>
      <c r="P20" s="186">
        <f t="shared" ref="P20:P31" si="2">N20-O20</f>
        <v>12390</v>
      </c>
      <c r="Q20" s="674"/>
      <c r="R20" s="160"/>
      <c r="S20" s="161"/>
      <c r="T20" s="161"/>
      <c r="W20" s="162" t="s">
        <v>22</v>
      </c>
      <c r="X20" s="146" t="s">
        <v>663</v>
      </c>
      <c r="Y20" s="147"/>
    </row>
    <row r="21" spans="2:25" ht="16.5" customHeight="1" x14ac:dyDescent="0.3">
      <c r="B21" s="8" t="s">
        <v>628</v>
      </c>
      <c r="C21" s="148" t="s">
        <v>659</v>
      </c>
      <c r="D21" s="180" t="s">
        <v>668</v>
      </c>
      <c r="E21" s="150">
        <v>0</v>
      </c>
      <c r="F21" s="15" t="s">
        <v>669</v>
      </c>
      <c r="G21" s="15" t="s">
        <v>189</v>
      </c>
      <c r="H21" s="151"/>
      <c r="I21" s="152"/>
      <c r="J21" s="153"/>
      <c r="K21" s="154">
        <v>13090</v>
      </c>
      <c r="L21" s="155">
        <v>200</v>
      </c>
      <c r="M21" s="156">
        <f t="shared" si="1"/>
        <v>12890</v>
      </c>
      <c r="N21" s="154">
        <v>13490</v>
      </c>
      <c r="O21" s="185">
        <v>500</v>
      </c>
      <c r="P21" s="186">
        <f t="shared" si="2"/>
        <v>12990</v>
      </c>
      <c r="Q21" s="674"/>
      <c r="R21" s="160"/>
      <c r="S21" s="161"/>
      <c r="T21" s="161"/>
      <c r="W21" s="162" t="s">
        <v>22</v>
      </c>
      <c r="X21" s="146" t="s">
        <v>663</v>
      </c>
      <c r="Y21" s="147"/>
    </row>
    <row r="22" spans="2:25" ht="16.5" customHeight="1" x14ac:dyDescent="0.3">
      <c r="B22" s="8" t="s">
        <v>628</v>
      </c>
      <c r="C22" s="148" t="s">
        <v>659</v>
      </c>
      <c r="D22" s="180" t="s">
        <v>670</v>
      </c>
      <c r="E22" s="150">
        <v>7.4999999999999997E-2</v>
      </c>
      <c r="F22" s="15" t="s">
        <v>671</v>
      </c>
      <c r="G22" s="15" t="s">
        <v>66</v>
      </c>
      <c r="H22" s="151"/>
      <c r="I22" s="152"/>
      <c r="J22" s="153"/>
      <c r="K22" s="154">
        <v>12890</v>
      </c>
      <c r="L22" s="155">
        <v>200</v>
      </c>
      <c r="M22" s="156">
        <f t="shared" si="1"/>
        <v>12690</v>
      </c>
      <c r="N22" s="154">
        <v>13290</v>
      </c>
      <c r="O22" s="185">
        <v>500</v>
      </c>
      <c r="P22" s="186">
        <f t="shared" si="2"/>
        <v>12790</v>
      </c>
      <c r="Q22" s="674"/>
      <c r="R22" s="160"/>
      <c r="S22" s="161"/>
      <c r="T22" s="161"/>
      <c r="W22" s="162" t="s">
        <v>22</v>
      </c>
      <c r="X22" s="146" t="s">
        <v>663</v>
      </c>
      <c r="Y22" s="147"/>
    </row>
    <row r="23" spans="2:25" ht="16.5" customHeight="1" x14ac:dyDescent="0.3">
      <c r="B23" s="8" t="s">
        <v>628</v>
      </c>
      <c r="C23" s="148" t="s">
        <v>659</v>
      </c>
      <c r="D23" s="180" t="s">
        <v>672</v>
      </c>
      <c r="E23" s="150">
        <v>0</v>
      </c>
      <c r="F23" s="15" t="s">
        <v>673</v>
      </c>
      <c r="G23" s="15" t="s">
        <v>189</v>
      </c>
      <c r="H23" s="151"/>
      <c r="I23" s="152"/>
      <c r="J23" s="153"/>
      <c r="K23" s="154">
        <v>13290</v>
      </c>
      <c r="L23" s="155">
        <v>200</v>
      </c>
      <c r="M23" s="156">
        <f t="shared" si="1"/>
        <v>13090</v>
      </c>
      <c r="N23" s="154">
        <v>13890</v>
      </c>
      <c r="O23" s="185">
        <v>500</v>
      </c>
      <c r="P23" s="186">
        <f t="shared" si="2"/>
        <v>13390</v>
      </c>
      <c r="Q23" s="674"/>
      <c r="R23" s="160"/>
      <c r="S23" s="161"/>
      <c r="T23" s="161"/>
      <c r="W23" s="162" t="s">
        <v>22</v>
      </c>
      <c r="X23" s="146" t="s">
        <v>663</v>
      </c>
      <c r="Y23" s="147"/>
    </row>
    <row r="24" spans="2:25" ht="16.5" customHeight="1" x14ac:dyDescent="0.3">
      <c r="B24" s="8" t="s">
        <v>628</v>
      </c>
      <c r="C24" s="148" t="s">
        <v>659</v>
      </c>
      <c r="D24" s="180" t="s">
        <v>674</v>
      </c>
      <c r="E24" s="150">
        <v>7.4999999999999997E-2</v>
      </c>
      <c r="F24" s="15" t="s">
        <v>675</v>
      </c>
      <c r="G24" s="15" t="s">
        <v>66</v>
      </c>
      <c r="H24" s="151"/>
      <c r="I24" s="152"/>
      <c r="J24" s="153"/>
      <c r="K24" s="154">
        <v>13590</v>
      </c>
      <c r="L24" s="155">
        <v>200</v>
      </c>
      <c r="M24" s="156">
        <f t="shared" si="1"/>
        <v>13390</v>
      </c>
      <c r="N24" s="154">
        <v>13990</v>
      </c>
      <c r="O24" s="185">
        <v>500</v>
      </c>
      <c r="P24" s="186">
        <f t="shared" si="2"/>
        <v>13490</v>
      </c>
      <c r="Q24" s="674"/>
      <c r="R24" s="160"/>
      <c r="S24" s="161"/>
      <c r="T24" s="161"/>
      <c r="W24" s="162" t="s">
        <v>22</v>
      </c>
      <c r="X24" s="146" t="s">
        <v>663</v>
      </c>
      <c r="Y24" s="147"/>
    </row>
    <row r="25" spans="2:25" ht="16.5" customHeight="1" thickBot="1" x14ac:dyDescent="0.35">
      <c r="B25" s="163" t="s">
        <v>628</v>
      </c>
      <c r="C25" s="164" t="s">
        <v>659</v>
      </c>
      <c r="D25" s="187" t="s">
        <v>676</v>
      </c>
      <c r="E25" s="166">
        <v>0</v>
      </c>
      <c r="F25" s="167" t="s">
        <v>677</v>
      </c>
      <c r="G25" s="167" t="s">
        <v>189</v>
      </c>
      <c r="H25" s="168"/>
      <c r="I25" s="169"/>
      <c r="J25" s="170"/>
      <c r="K25" s="171">
        <v>13990</v>
      </c>
      <c r="L25" s="172">
        <v>200</v>
      </c>
      <c r="M25" s="173">
        <f t="shared" si="1"/>
        <v>13790</v>
      </c>
      <c r="N25" s="171">
        <v>14590</v>
      </c>
      <c r="O25" s="185">
        <v>500</v>
      </c>
      <c r="P25" s="188">
        <f t="shared" si="2"/>
        <v>14090</v>
      </c>
      <c r="Q25" s="675"/>
      <c r="R25" s="177"/>
      <c r="S25" s="178"/>
      <c r="T25" s="178"/>
      <c r="U25" s="16"/>
      <c r="V25" s="16"/>
      <c r="W25" s="179" t="s">
        <v>22</v>
      </c>
      <c r="X25" s="146" t="s">
        <v>663</v>
      </c>
      <c r="Y25" s="147"/>
    </row>
    <row r="26" spans="2:25" ht="16.5" customHeight="1" x14ac:dyDescent="0.3">
      <c r="B26" s="129" t="s">
        <v>628</v>
      </c>
      <c r="C26" s="130" t="s">
        <v>678</v>
      </c>
      <c r="D26" s="131" t="s">
        <v>679</v>
      </c>
      <c r="E26" s="132">
        <v>0.1</v>
      </c>
      <c r="F26" s="131" t="s">
        <v>680</v>
      </c>
      <c r="G26" s="133" t="s">
        <v>66</v>
      </c>
      <c r="H26" s="134"/>
      <c r="I26" s="135"/>
      <c r="J26" s="136"/>
      <c r="K26" s="137">
        <v>12890</v>
      </c>
      <c r="L26" s="138">
        <v>200</v>
      </c>
      <c r="M26" s="139">
        <f t="shared" si="1"/>
        <v>12690</v>
      </c>
      <c r="N26" s="137">
        <v>12990</v>
      </c>
      <c r="O26" s="138">
        <v>200</v>
      </c>
      <c r="P26" s="139">
        <f t="shared" si="2"/>
        <v>12790</v>
      </c>
      <c r="Q26" s="673" t="s">
        <v>681</v>
      </c>
      <c r="R26" s="143">
        <v>7.0000000000000007E-2</v>
      </c>
      <c r="S26" s="144">
        <v>7.0000000000000007E-2</v>
      </c>
      <c r="T26" s="144">
        <v>7.0000000000000007E-2</v>
      </c>
      <c r="U26" s="14"/>
      <c r="V26" s="14" t="e">
        <v>#N/A</v>
      </c>
      <c r="W26" s="189" t="s">
        <v>102</v>
      </c>
      <c r="X26" s="146" t="s">
        <v>663</v>
      </c>
      <c r="Y26" s="147"/>
    </row>
    <row r="27" spans="2:25" ht="16.5" customHeight="1" x14ac:dyDescent="0.3">
      <c r="B27" s="8" t="s">
        <v>628</v>
      </c>
      <c r="C27" s="148" t="s">
        <v>678</v>
      </c>
      <c r="D27" s="149" t="s">
        <v>682</v>
      </c>
      <c r="E27" s="150">
        <v>0</v>
      </c>
      <c r="F27" s="149" t="s">
        <v>683</v>
      </c>
      <c r="G27" s="15" t="s">
        <v>189</v>
      </c>
      <c r="H27" s="151"/>
      <c r="I27" s="152"/>
      <c r="J27" s="153"/>
      <c r="K27" s="154">
        <v>12890</v>
      </c>
      <c r="L27" s="155">
        <v>200</v>
      </c>
      <c r="M27" s="156">
        <f t="shared" si="1"/>
        <v>12690</v>
      </c>
      <c r="N27" s="154">
        <v>13490</v>
      </c>
      <c r="O27" s="155">
        <v>200</v>
      </c>
      <c r="P27" s="156">
        <f t="shared" si="2"/>
        <v>13290</v>
      </c>
      <c r="Q27" s="674"/>
      <c r="R27" s="160">
        <v>7.0000000000000007E-2</v>
      </c>
      <c r="S27" s="161">
        <v>7.0000000000000007E-2</v>
      </c>
      <c r="T27" s="161">
        <v>7.0000000000000007E-2</v>
      </c>
      <c r="V27" t="e">
        <v>#N/A</v>
      </c>
      <c r="W27" s="190" t="s">
        <v>102</v>
      </c>
      <c r="X27" s="146" t="s">
        <v>663</v>
      </c>
      <c r="Y27" s="147"/>
    </row>
    <row r="28" spans="2:25" ht="16.5" customHeight="1" x14ac:dyDescent="0.3">
      <c r="B28" s="8" t="s">
        <v>628</v>
      </c>
      <c r="C28" s="148" t="s">
        <v>678</v>
      </c>
      <c r="D28" s="149" t="s">
        <v>684</v>
      </c>
      <c r="E28" s="150">
        <v>0.1</v>
      </c>
      <c r="F28" s="149" t="s">
        <v>685</v>
      </c>
      <c r="G28" s="15" t="s">
        <v>66</v>
      </c>
      <c r="H28" s="151"/>
      <c r="I28" s="152"/>
      <c r="J28" s="153"/>
      <c r="K28" s="154">
        <v>13790</v>
      </c>
      <c r="L28" s="155">
        <v>200</v>
      </c>
      <c r="M28" s="156">
        <f t="shared" si="1"/>
        <v>13590</v>
      </c>
      <c r="N28" s="154">
        <v>13990</v>
      </c>
      <c r="O28" s="185">
        <v>400</v>
      </c>
      <c r="P28" s="186">
        <f t="shared" si="2"/>
        <v>13590</v>
      </c>
      <c r="Q28" s="674"/>
      <c r="R28" s="160">
        <v>7.0000000000000007E-2</v>
      </c>
      <c r="S28" s="161">
        <v>7.0000000000000007E-2</v>
      </c>
      <c r="T28" s="161">
        <v>7.0000000000000007E-2</v>
      </c>
      <c r="V28" t="e">
        <v>#N/A</v>
      </c>
      <c r="W28" s="190" t="s">
        <v>102</v>
      </c>
      <c r="X28" s="146" t="s">
        <v>663</v>
      </c>
      <c r="Y28" s="147"/>
    </row>
    <row r="29" spans="2:25" ht="16.5" customHeight="1" x14ac:dyDescent="0.3">
      <c r="B29" s="8" t="s">
        <v>628</v>
      </c>
      <c r="C29" s="148" t="s">
        <v>678</v>
      </c>
      <c r="D29" s="149" t="s">
        <v>686</v>
      </c>
      <c r="E29" s="150">
        <v>0</v>
      </c>
      <c r="F29" s="149" t="s">
        <v>687</v>
      </c>
      <c r="G29" s="15" t="s">
        <v>189</v>
      </c>
      <c r="H29" s="151"/>
      <c r="I29" s="152"/>
      <c r="J29" s="153"/>
      <c r="K29" s="154">
        <v>13790</v>
      </c>
      <c r="L29" s="155">
        <v>200</v>
      </c>
      <c r="M29" s="156">
        <f t="shared" si="1"/>
        <v>13590</v>
      </c>
      <c r="N29" s="154">
        <v>14490</v>
      </c>
      <c r="O29" s="185">
        <v>400</v>
      </c>
      <c r="P29" s="186">
        <f t="shared" si="2"/>
        <v>14090</v>
      </c>
      <c r="Q29" s="674"/>
      <c r="R29" s="160">
        <v>7.0000000000000007E-2</v>
      </c>
      <c r="S29" s="161">
        <v>7.0000000000000007E-2</v>
      </c>
      <c r="T29" s="161">
        <v>7.0000000000000007E-2</v>
      </c>
      <c r="V29" t="s">
        <v>594</v>
      </c>
      <c r="W29" s="190" t="s">
        <v>102</v>
      </c>
      <c r="X29" s="146" t="s">
        <v>663</v>
      </c>
      <c r="Y29" s="147"/>
    </row>
    <row r="30" spans="2:25" ht="16.5" customHeight="1" x14ac:dyDescent="0.3">
      <c r="B30" s="8" t="s">
        <v>628</v>
      </c>
      <c r="C30" s="148" t="s">
        <v>678</v>
      </c>
      <c r="D30" s="149" t="s">
        <v>688</v>
      </c>
      <c r="E30" s="150">
        <v>0.1</v>
      </c>
      <c r="F30" s="149" t="s">
        <v>689</v>
      </c>
      <c r="G30" s="15" t="s">
        <v>66</v>
      </c>
      <c r="H30" s="151"/>
      <c r="I30" s="152"/>
      <c r="J30" s="153"/>
      <c r="K30" s="154">
        <v>14790</v>
      </c>
      <c r="L30" s="155">
        <v>200</v>
      </c>
      <c r="M30" s="156">
        <f t="shared" si="1"/>
        <v>14590</v>
      </c>
      <c r="N30" s="154">
        <v>14790</v>
      </c>
      <c r="O30" s="185">
        <v>700</v>
      </c>
      <c r="P30" s="186">
        <f t="shared" si="2"/>
        <v>14090</v>
      </c>
      <c r="Q30" s="674"/>
      <c r="R30" s="160">
        <v>7.0000000000000007E-2</v>
      </c>
      <c r="S30" s="161">
        <v>7.0000000000000007E-2</v>
      </c>
      <c r="T30" s="161">
        <v>7.0000000000000007E-2</v>
      </c>
      <c r="V30" t="s">
        <v>690</v>
      </c>
      <c r="W30" s="190" t="s">
        <v>102</v>
      </c>
      <c r="X30" s="146" t="s">
        <v>663</v>
      </c>
      <c r="Y30" s="147"/>
    </row>
    <row r="31" spans="2:25" ht="16.5" customHeight="1" thickBot="1" x14ac:dyDescent="0.35">
      <c r="B31" s="163" t="s">
        <v>628</v>
      </c>
      <c r="C31" s="164" t="s">
        <v>678</v>
      </c>
      <c r="D31" s="165" t="s">
        <v>691</v>
      </c>
      <c r="E31" s="166">
        <v>0</v>
      </c>
      <c r="F31" s="165" t="s">
        <v>692</v>
      </c>
      <c r="G31" s="167" t="s">
        <v>189</v>
      </c>
      <c r="H31" s="168"/>
      <c r="I31" s="169"/>
      <c r="J31" s="170"/>
      <c r="K31" s="171">
        <v>14790</v>
      </c>
      <c r="L31" s="172">
        <v>200</v>
      </c>
      <c r="M31" s="173">
        <f t="shared" si="1"/>
        <v>14590</v>
      </c>
      <c r="N31" s="171">
        <v>15290</v>
      </c>
      <c r="O31" s="191">
        <v>700</v>
      </c>
      <c r="P31" s="188">
        <f t="shared" si="2"/>
        <v>14590</v>
      </c>
      <c r="Q31" s="674"/>
      <c r="R31" s="177">
        <v>7.0000000000000007E-2</v>
      </c>
      <c r="S31" s="178">
        <v>7.0000000000000007E-2</v>
      </c>
      <c r="T31" s="178">
        <v>7.0000000000000007E-2</v>
      </c>
      <c r="U31" s="16"/>
      <c r="V31" s="16" t="s">
        <v>603</v>
      </c>
      <c r="W31" s="192" t="s">
        <v>102</v>
      </c>
      <c r="X31" s="146" t="s">
        <v>663</v>
      </c>
      <c r="Y31" s="147"/>
    </row>
    <row r="32" spans="2:25" ht="16.5" customHeight="1" x14ac:dyDescent="0.3">
      <c r="B32" s="129" t="s">
        <v>628</v>
      </c>
      <c r="C32" s="130" t="s">
        <v>678</v>
      </c>
      <c r="D32" s="131" t="s">
        <v>693</v>
      </c>
      <c r="E32" s="132">
        <v>0.1</v>
      </c>
      <c r="F32" s="131" t="s">
        <v>694</v>
      </c>
      <c r="G32" s="133" t="s">
        <v>66</v>
      </c>
      <c r="H32" s="134"/>
      <c r="I32" s="135"/>
      <c r="J32" s="136"/>
      <c r="K32" s="137">
        <v>12990</v>
      </c>
      <c r="L32" s="138">
        <v>100</v>
      </c>
      <c r="M32" s="139">
        <f t="shared" si="0"/>
        <v>12890</v>
      </c>
      <c r="N32" s="193"/>
      <c r="O32" s="138"/>
      <c r="P32" s="139"/>
      <c r="Q32" s="676" t="s">
        <v>695</v>
      </c>
      <c r="R32" s="160">
        <v>7.0000000000000007E-2</v>
      </c>
      <c r="S32" s="161">
        <v>7.0000000000000007E-2</v>
      </c>
      <c r="T32" s="161">
        <v>7.0000000000000007E-2</v>
      </c>
      <c r="V32" t="s">
        <v>603</v>
      </c>
      <c r="W32" s="162">
        <v>0</v>
      </c>
      <c r="X32" s="146" t="s">
        <v>663</v>
      </c>
      <c r="Y32" s="147"/>
    </row>
    <row r="33" spans="2:25" ht="16.5" customHeight="1" x14ac:dyDescent="0.3">
      <c r="B33" s="8" t="s">
        <v>628</v>
      </c>
      <c r="C33" s="148" t="s">
        <v>678</v>
      </c>
      <c r="D33" s="149" t="s">
        <v>696</v>
      </c>
      <c r="E33" s="150">
        <v>0</v>
      </c>
      <c r="F33" s="149" t="s">
        <v>697</v>
      </c>
      <c r="G33" s="15" t="s">
        <v>189</v>
      </c>
      <c r="H33" s="151"/>
      <c r="I33" s="152"/>
      <c r="J33" s="153"/>
      <c r="K33" s="154">
        <v>12990</v>
      </c>
      <c r="L33" s="155">
        <v>100</v>
      </c>
      <c r="M33" s="156">
        <f t="shared" si="0"/>
        <v>12890</v>
      </c>
      <c r="N33" s="194"/>
      <c r="O33" s="155"/>
      <c r="P33" s="156"/>
      <c r="Q33" s="669"/>
      <c r="R33" s="160">
        <v>7.0000000000000007E-2</v>
      </c>
      <c r="S33" s="161">
        <v>7.0000000000000007E-2</v>
      </c>
      <c r="T33" s="161">
        <v>7.0000000000000007E-2</v>
      </c>
      <c r="V33" t="s">
        <v>698</v>
      </c>
      <c r="W33" s="162">
        <v>0</v>
      </c>
      <c r="X33" s="146" t="s">
        <v>663</v>
      </c>
      <c r="Y33" s="147"/>
    </row>
    <row r="34" spans="2:25" ht="16.5" customHeight="1" x14ac:dyDescent="0.3">
      <c r="B34" s="8" t="s">
        <v>628</v>
      </c>
      <c r="C34" s="148" t="s">
        <v>678</v>
      </c>
      <c r="D34" s="149" t="s">
        <v>699</v>
      </c>
      <c r="E34" s="150">
        <v>0.1</v>
      </c>
      <c r="F34" s="149" t="s">
        <v>700</v>
      </c>
      <c r="G34" s="15" t="s">
        <v>66</v>
      </c>
      <c r="H34" s="151"/>
      <c r="I34" s="152"/>
      <c r="J34" s="153"/>
      <c r="K34" s="154">
        <v>14190</v>
      </c>
      <c r="L34" s="155">
        <v>200</v>
      </c>
      <c r="M34" s="156">
        <f t="shared" si="0"/>
        <v>13990</v>
      </c>
      <c r="N34" s="194"/>
      <c r="O34" s="155"/>
      <c r="P34" s="156"/>
      <c r="Q34" s="669"/>
      <c r="R34" s="160">
        <v>7.0000000000000007E-2</v>
      </c>
      <c r="S34" s="161">
        <v>7.0000000000000007E-2</v>
      </c>
      <c r="T34" s="161">
        <v>7.0000000000000007E-2</v>
      </c>
      <c r="V34" t="s">
        <v>698</v>
      </c>
      <c r="W34" s="162">
        <v>0</v>
      </c>
      <c r="X34" s="146" t="s">
        <v>663</v>
      </c>
      <c r="Y34" s="147"/>
    </row>
    <row r="35" spans="2:25" ht="16.5" customHeight="1" x14ac:dyDescent="0.3">
      <c r="B35" s="8" t="s">
        <v>628</v>
      </c>
      <c r="C35" s="148" t="s">
        <v>678</v>
      </c>
      <c r="D35" s="149" t="s">
        <v>701</v>
      </c>
      <c r="E35" s="150">
        <v>0</v>
      </c>
      <c r="F35" s="149" t="s">
        <v>702</v>
      </c>
      <c r="G35" s="15" t="s">
        <v>189</v>
      </c>
      <c r="H35" s="151"/>
      <c r="I35" s="152"/>
      <c r="J35" s="153"/>
      <c r="K35" s="154">
        <v>13990</v>
      </c>
      <c r="L35" s="155">
        <v>200</v>
      </c>
      <c r="M35" s="156">
        <f t="shared" si="0"/>
        <v>13790</v>
      </c>
      <c r="N35" s="194"/>
      <c r="O35" s="155"/>
      <c r="P35" s="156"/>
      <c r="Q35" s="669"/>
      <c r="R35" s="160">
        <v>7.0000000000000007E-2</v>
      </c>
      <c r="S35" s="161">
        <v>7.0000000000000007E-2</v>
      </c>
      <c r="T35" s="161">
        <v>7.0000000000000007E-2</v>
      </c>
      <c r="V35" t="s">
        <v>575</v>
      </c>
      <c r="W35" s="162">
        <v>0</v>
      </c>
      <c r="X35" s="146" t="s">
        <v>663</v>
      </c>
      <c r="Y35" s="147"/>
    </row>
    <row r="36" spans="2:25" ht="16.5" customHeight="1" x14ac:dyDescent="0.3">
      <c r="B36" s="8" t="s">
        <v>628</v>
      </c>
      <c r="C36" s="148" t="s">
        <v>678</v>
      </c>
      <c r="D36" s="149" t="s">
        <v>703</v>
      </c>
      <c r="E36" s="150">
        <v>0.1</v>
      </c>
      <c r="F36" s="149" t="s">
        <v>704</v>
      </c>
      <c r="G36" s="15" t="s">
        <v>66</v>
      </c>
      <c r="H36" s="151"/>
      <c r="I36" s="152"/>
      <c r="J36" s="153"/>
      <c r="K36" s="154">
        <v>14990</v>
      </c>
      <c r="L36" s="155">
        <v>200</v>
      </c>
      <c r="M36" s="156">
        <f t="shared" si="0"/>
        <v>14790</v>
      </c>
      <c r="N36" s="194"/>
      <c r="O36" s="155"/>
      <c r="P36" s="156"/>
      <c r="Q36" s="669"/>
      <c r="R36" s="160">
        <v>7.0000000000000007E-2</v>
      </c>
      <c r="S36" s="161">
        <v>7.0000000000000007E-2</v>
      </c>
      <c r="T36" s="161">
        <v>7.0000000000000007E-2</v>
      </c>
      <c r="V36" t="s">
        <v>575</v>
      </c>
      <c r="W36" s="162">
        <v>0</v>
      </c>
      <c r="X36" s="146" t="s">
        <v>663</v>
      </c>
      <c r="Y36" s="147"/>
    </row>
    <row r="37" spans="2:25" ht="16.5" customHeight="1" x14ac:dyDescent="0.3">
      <c r="B37" s="8" t="s">
        <v>628</v>
      </c>
      <c r="C37" s="148" t="s">
        <v>678</v>
      </c>
      <c r="D37" s="149" t="s">
        <v>705</v>
      </c>
      <c r="E37" s="150">
        <v>0</v>
      </c>
      <c r="F37" s="149" t="s">
        <v>706</v>
      </c>
      <c r="G37" s="15" t="s">
        <v>189</v>
      </c>
      <c r="H37" s="151"/>
      <c r="I37" s="152"/>
      <c r="J37" s="153"/>
      <c r="K37" s="154">
        <v>14990</v>
      </c>
      <c r="L37" s="155">
        <v>200</v>
      </c>
      <c r="M37" s="156">
        <f t="shared" si="0"/>
        <v>14790</v>
      </c>
      <c r="N37" s="194"/>
      <c r="O37" s="155"/>
      <c r="P37" s="156"/>
      <c r="Q37" s="669"/>
      <c r="R37" s="160">
        <v>7.0000000000000007E-2</v>
      </c>
      <c r="S37" s="161">
        <v>7.0000000000000007E-2</v>
      </c>
      <c r="T37" s="161">
        <v>7.0000000000000007E-2</v>
      </c>
      <c r="V37" t="s">
        <v>617</v>
      </c>
      <c r="W37" s="162">
        <v>0</v>
      </c>
      <c r="X37" s="146" t="s">
        <v>663</v>
      </c>
      <c r="Y37" s="147"/>
    </row>
    <row r="38" spans="2:25" ht="16.5" customHeight="1" x14ac:dyDescent="0.3">
      <c r="B38" s="8" t="s">
        <v>628</v>
      </c>
      <c r="C38" s="148" t="s">
        <v>678</v>
      </c>
      <c r="D38" s="149" t="s">
        <v>707</v>
      </c>
      <c r="E38" s="150">
        <v>0.1</v>
      </c>
      <c r="F38" s="149" t="s">
        <v>708</v>
      </c>
      <c r="G38" s="15" t="s">
        <v>66</v>
      </c>
      <c r="H38" s="151"/>
      <c r="I38" s="152"/>
      <c r="J38" s="153"/>
      <c r="K38" s="154">
        <v>13890</v>
      </c>
      <c r="L38" s="155">
        <v>200</v>
      </c>
      <c r="M38" s="156">
        <f t="shared" si="0"/>
        <v>13690</v>
      </c>
      <c r="N38" s="194"/>
      <c r="O38" s="155"/>
      <c r="P38" s="156"/>
      <c r="Q38" s="669"/>
      <c r="R38" s="160">
        <v>7.0000000000000007E-2</v>
      </c>
      <c r="S38" s="161">
        <v>7.0000000000000007E-2</v>
      </c>
      <c r="T38" s="161">
        <v>7.0000000000000007E-2</v>
      </c>
      <c r="V38" t="s">
        <v>617</v>
      </c>
      <c r="W38" s="162">
        <v>0</v>
      </c>
      <c r="X38" s="146" t="s">
        <v>663</v>
      </c>
      <c r="Y38" s="147"/>
    </row>
    <row r="39" spans="2:25" ht="16.5" customHeight="1" x14ac:dyDescent="0.3">
      <c r="B39" s="8" t="s">
        <v>628</v>
      </c>
      <c r="C39" s="148" t="s">
        <v>678</v>
      </c>
      <c r="D39" s="149" t="s">
        <v>709</v>
      </c>
      <c r="E39" s="150">
        <v>0</v>
      </c>
      <c r="F39" s="149" t="s">
        <v>710</v>
      </c>
      <c r="G39" s="15" t="s">
        <v>189</v>
      </c>
      <c r="H39" s="151"/>
      <c r="I39" s="152"/>
      <c r="J39" s="153"/>
      <c r="K39" s="154">
        <v>13690</v>
      </c>
      <c r="L39" s="155">
        <v>200</v>
      </c>
      <c r="M39" s="156">
        <f t="shared" si="0"/>
        <v>13490</v>
      </c>
      <c r="N39" s="194"/>
      <c r="O39" s="155"/>
      <c r="P39" s="156"/>
      <c r="Q39" s="669"/>
      <c r="R39" s="160">
        <v>7.0000000000000007E-2</v>
      </c>
      <c r="S39" s="161">
        <v>7.0000000000000007E-2</v>
      </c>
      <c r="T39" s="161">
        <v>7.0000000000000007E-2</v>
      </c>
      <c r="V39" t="s">
        <v>711</v>
      </c>
      <c r="W39" s="162">
        <v>0</v>
      </c>
      <c r="X39" s="146" t="s">
        <v>663</v>
      </c>
      <c r="Y39" s="147"/>
    </row>
    <row r="40" spans="2:25" ht="16.5" customHeight="1" x14ac:dyDescent="0.3">
      <c r="B40" s="8" t="s">
        <v>628</v>
      </c>
      <c r="C40" s="148" t="s">
        <v>678</v>
      </c>
      <c r="D40" s="149" t="s">
        <v>712</v>
      </c>
      <c r="E40" s="150">
        <v>0.1</v>
      </c>
      <c r="F40" s="149" t="s">
        <v>713</v>
      </c>
      <c r="G40" s="15" t="s">
        <v>66</v>
      </c>
      <c r="H40" s="151"/>
      <c r="I40" s="152"/>
      <c r="J40" s="153"/>
      <c r="K40" s="154">
        <v>15090</v>
      </c>
      <c r="L40" s="155">
        <v>200</v>
      </c>
      <c r="M40" s="156">
        <f t="shared" si="0"/>
        <v>14890</v>
      </c>
      <c r="N40" s="194"/>
      <c r="O40" s="155"/>
      <c r="P40" s="156"/>
      <c r="Q40" s="669"/>
      <c r="R40" s="160">
        <v>7.0000000000000007E-2</v>
      </c>
      <c r="S40" s="161">
        <v>7.0000000000000007E-2</v>
      </c>
      <c r="T40" s="161">
        <v>7.0000000000000007E-2</v>
      </c>
      <c r="V40" t="s">
        <v>711</v>
      </c>
      <c r="W40" s="162">
        <v>0</v>
      </c>
      <c r="X40" s="146" t="s">
        <v>663</v>
      </c>
      <c r="Y40" s="147"/>
    </row>
    <row r="41" spans="2:25" ht="16.5" customHeight="1" x14ac:dyDescent="0.3">
      <c r="B41" s="8" t="s">
        <v>628</v>
      </c>
      <c r="C41" s="148" t="s">
        <v>678</v>
      </c>
      <c r="D41" s="149" t="s">
        <v>714</v>
      </c>
      <c r="E41" s="150">
        <v>0</v>
      </c>
      <c r="F41" s="149" t="s">
        <v>715</v>
      </c>
      <c r="G41" s="15" t="s">
        <v>189</v>
      </c>
      <c r="H41" s="151"/>
      <c r="I41" s="152"/>
      <c r="J41" s="153"/>
      <c r="K41" s="154">
        <v>14790</v>
      </c>
      <c r="L41" s="155">
        <v>200</v>
      </c>
      <c r="M41" s="156">
        <f t="shared" si="0"/>
        <v>14590</v>
      </c>
      <c r="N41" s="194"/>
      <c r="O41" s="155"/>
      <c r="P41" s="156"/>
      <c r="Q41" s="669"/>
      <c r="R41" s="160">
        <v>7.0000000000000007E-2</v>
      </c>
      <c r="S41" s="161">
        <v>7.0000000000000007E-2</v>
      </c>
      <c r="T41" s="161">
        <v>7.0000000000000007E-2</v>
      </c>
      <c r="V41" t="s">
        <v>716</v>
      </c>
      <c r="W41" s="162">
        <v>0</v>
      </c>
      <c r="X41" s="146" t="s">
        <v>663</v>
      </c>
      <c r="Y41" s="147"/>
    </row>
    <row r="42" spans="2:25" ht="16.5" customHeight="1" x14ac:dyDescent="0.3">
      <c r="B42" s="8" t="s">
        <v>628</v>
      </c>
      <c r="C42" s="148" t="s">
        <v>678</v>
      </c>
      <c r="D42" s="149" t="s">
        <v>717</v>
      </c>
      <c r="E42" s="150">
        <v>0.1</v>
      </c>
      <c r="F42" s="149" t="s">
        <v>718</v>
      </c>
      <c r="G42" s="15" t="s">
        <v>66</v>
      </c>
      <c r="H42" s="154">
        <v>14890</v>
      </c>
      <c r="I42" s="155">
        <v>400</v>
      </c>
      <c r="J42" s="195">
        <f t="shared" ref="J42:J43" si="3">H42-I42</f>
        <v>14490</v>
      </c>
      <c r="K42" s="154">
        <v>15890</v>
      </c>
      <c r="L42" s="155">
        <v>200</v>
      </c>
      <c r="M42" s="156">
        <f t="shared" si="0"/>
        <v>15690</v>
      </c>
      <c r="N42" s="194"/>
      <c r="O42" s="155"/>
      <c r="P42" s="156"/>
      <c r="Q42" s="669"/>
      <c r="R42" s="160">
        <v>7.0000000000000007E-2</v>
      </c>
      <c r="S42" s="161">
        <v>7.0000000000000007E-2</v>
      </c>
      <c r="T42" s="161">
        <v>7.0000000000000007E-2</v>
      </c>
      <c r="V42" t="s">
        <v>716</v>
      </c>
      <c r="W42" s="162">
        <v>0</v>
      </c>
      <c r="X42" s="146" t="s">
        <v>663</v>
      </c>
      <c r="Y42" s="147"/>
    </row>
    <row r="43" spans="2:25" ht="16.5" customHeight="1" thickBot="1" x14ac:dyDescent="0.35">
      <c r="B43" s="8" t="s">
        <v>628</v>
      </c>
      <c r="C43" s="148" t="s">
        <v>678</v>
      </c>
      <c r="D43" s="149" t="s">
        <v>719</v>
      </c>
      <c r="E43" s="150">
        <v>0</v>
      </c>
      <c r="F43" s="149" t="s">
        <v>720</v>
      </c>
      <c r="G43" s="15" t="s">
        <v>189</v>
      </c>
      <c r="H43" s="154">
        <v>14790</v>
      </c>
      <c r="I43" s="155">
        <v>400</v>
      </c>
      <c r="J43" s="195">
        <f t="shared" si="3"/>
        <v>14390</v>
      </c>
      <c r="K43" s="154">
        <v>15590</v>
      </c>
      <c r="L43" s="155">
        <v>200</v>
      </c>
      <c r="M43" s="156">
        <f t="shared" si="0"/>
        <v>15390</v>
      </c>
      <c r="N43" s="194"/>
      <c r="O43" s="155"/>
      <c r="P43" s="156"/>
      <c r="Q43" s="669"/>
      <c r="R43" s="160">
        <v>7.0000000000000007E-2</v>
      </c>
      <c r="S43" s="161">
        <v>7.0000000000000007E-2</v>
      </c>
      <c r="T43" s="161">
        <v>7.0000000000000007E-2</v>
      </c>
      <c r="V43" t="s">
        <v>721</v>
      </c>
      <c r="W43" s="162">
        <v>0</v>
      </c>
      <c r="X43" s="146" t="s">
        <v>663</v>
      </c>
      <c r="Y43" s="147"/>
    </row>
    <row r="44" spans="2:25" ht="16.5" customHeight="1" x14ac:dyDescent="0.3">
      <c r="B44" s="129" t="s">
        <v>628</v>
      </c>
      <c r="C44" s="130" t="s">
        <v>722</v>
      </c>
      <c r="D44" s="14" t="s">
        <v>723</v>
      </c>
      <c r="E44" s="196">
        <v>0.1</v>
      </c>
      <c r="F44" s="133" t="s">
        <v>724</v>
      </c>
      <c r="G44" s="133" t="s">
        <v>66</v>
      </c>
      <c r="H44" s="136"/>
      <c r="I44" s="197"/>
      <c r="J44" s="198"/>
      <c r="K44" s="199">
        <v>13590</v>
      </c>
      <c r="L44" s="200">
        <v>200</v>
      </c>
      <c r="M44" s="201">
        <f t="shared" si="0"/>
        <v>13390</v>
      </c>
      <c r="N44" s="199">
        <v>13590</v>
      </c>
      <c r="O44" s="202">
        <v>100</v>
      </c>
      <c r="P44" s="203">
        <f t="shared" ref="P44:P57" si="4">N44-O44</f>
        <v>13490</v>
      </c>
      <c r="Q44" s="677" t="s">
        <v>725</v>
      </c>
      <c r="R44" s="143"/>
      <c r="S44" s="144"/>
      <c r="T44" s="144"/>
      <c r="U44" s="14"/>
      <c r="V44" s="14"/>
      <c r="W44" s="145" t="s">
        <v>22</v>
      </c>
      <c r="X44" s="146" t="s">
        <v>663</v>
      </c>
      <c r="Y44" s="147"/>
    </row>
    <row r="45" spans="2:25" ht="16.5" customHeight="1" x14ac:dyDescent="0.3">
      <c r="B45" s="8" t="s">
        <v>628</v>
      </c>
      <c r="C45" s="148" t="s">
        <v>722</v>
      </c>
      <c r="D45" t="s">
        <v>726</v>
      </c>
      <c r="E45" s="204">
        <v>0</v>
      </c>
      <c r="F45" s="15" t="s">
        <v>727</v>
      </c>
      <c r="G45" s="15" t="s">
        <v>189</v>
      </c>
      <c r="H45" s="153"/>
      <c r="I45" s="205"/>
      <c r="J45" s="206"/>
      <c r="K45" s="195">
        <v>13690</v>
      </c>
      <c r="L45" s="207">
        <v>200</v>
      </c>
      <c r="M45" s="208">
        <f t="shared" si="0"/>
        <v>13490</v>
      </c>
      <c r="N45" s="209">
        <v>14190</v>
      </c>
      <c r="O45" s="210">
        <v>100</v>
      </c>
      <c r="P45" s="211">
        <f t="shared" si="4"/>
        <v>14090</v>
      </c>
      <c r="Q45" s="678"/>
      <c r="R45" s="160"/>
      <c r="S45" s="161"/>
      <c r="T45" s="161"/>
      <c r="W45" s="162"/>
      <c r="X45" s="146" t="s">
        <v>663</v>
      </c>
      <c r="Y45" s="147"/>
    </row>
    <row r="46" spans="2:25" ht="16.5" customHeight="1" x14ac:dyDescent="0.3">
      <c r="B46" s="8" t="s">
        <v>628</v>
      </c>
      <c r="C46" s="148" t="s">
        <v>722</v>
      </c>
      <c r="D46" s="15" t="s">
        <v>728</v>
      </c>
      <c r="E46" s="204">
        <v>0.1</v>
      </c>
      <c r="F46" s="15" t="s">
        <v>729</v>
      </c>
      <c r="G46" s="15" t="s">
        <v>66</v>
      </c>
      <c r="H46" s="153"/>
      <c r="I46" s="205"/>
      <c r="J46" s="206"/>
      <c r="K46" s="195">
        <v>14590</v>
      </c>
      <c r="L46" s="207">
        <v>200</v>
      </c>
      <c r="M46" s="208">
        <f t="shared" si="0"/>
        <v>14390</v>
      </c>
      <c r="N46" s="195">
        <v>14890</v>
      </c>
      <c r="O46" s="207">
        <v>200</v>
      </c>
      <c r="P46" s="208">
        <f t="shared" si="4"/>
        <v>14690</v>
      </c>
      <c r="Q46" s="678"/>
      <c r="R46" s="160"/>
      <c r="S46" s="161"/>
      <c r="T46" s="161"/>
      <c r="W46" s="162" t="s">
        <v>22</v>
      </c>
      <c r="X46" s="146" t="s">
        <v>663</v>
      </c>
      <c r="Y46" s="147"/>
    </row>
    <row r="47" spans="2:25" ht="16.5" customHeight="1" x14ac:dyDescent="0.3">
      <c r="B47" s="8" t="s">
        <v>628</v>
      </c>
      <c r="C47" s="148" t="s">
        <v>722</v>
      </c>
      <c r="D47" s="15" t="s">
        <v>730</v>
      </c>
      <c r="E47" s="204">
        <v>0</v>
      </c>
      <c r="F47" s="15" t="s">
        <v>731</v>
      </c>
      <c r="G47" s="15" t="s">
        <v>189</v>
      </c>
      <c r="H47" s="153"/>
      <c r="I47" s="205"/>
      <c r="J47" s="206"/>
      <c r="K47" s="195">
        <v>14690</v>
      </c>
      <c r="L47" s="207">
        <v>200</v>
      </c>
      <c r="M47" s="208">
        <f t="shared" si="0"/>
        <v>14490</v>
      </c>
      <c r="N47" s="209">
        <v>15490</v>
      </c>
      <c r="O47" s="210">
        <v>200</v>
      </c>
      <c r="P47" s="211">
        <f t="shared" si="4"/>
        <v>15290</v>
      </c>
      <c r="Q47" s="678"/>
      <c r="R47" s="160"/>
      <c r="S47" s="161"/>
      <c r="T47" s="161"/>
      <c r="W47" s="162"/>
      <c r="X47" s="146" t="s">
        <v>663</v>
      </c>
      <c r="Y47" s="147"/>
    </row>
    <row r="48" spans="2:25" ht="16.5" customHeight="1" x14ac:dyDescent="0.3">
      <c r="B48" s="8" t="s">
        <v>628</v>
      </c>
      <c r="C48" s="148" t="s">
        <v>722</v>
      </c>
      <c r="D48" s="15" t="s">
        <v>732</v>
      </c>
      <c r="E48" s="204">
        <v>0.1</v>
      </c>
      <c r="F48" s="15" t="s">
        <v>733</v>
      </c>
      <c r="G48" s="15" t="s">
        <v>66</v>
      </c>
      <c r="H48" s="153"/>
      <c r="I48" s="205"/>
      <c r="J48" s="206"/>
      <c r="K48" s="195">
        <v>14890</v>
      </c>
      <c r="L48" s="207">
        <v>200</v>
      </c>
      <c r="M48" s="208">
        <f t="shared" si="0"/>
        <v>14690</v>
      </c>
      <c r="N48" s="195">
        <v>15390</v>
      </c>
      <c r="O48" s="207">
        <v>200</v>
      </c>
      <c r="P48" s="208">
        <f t="shared" si="4"/>
        <v>15190</v>
      </c>
      <c r="Q48" s="678"/>
      <c r="R48" s="160"/>
      <c r="S48" s="161"/>
      <c r="T48" s="161"/>
      <c r="W48" s="162" t="s">
        <v>22</v>
      </c>
      <c r="X48" s="146" t="s">
        <v>663</v>
      </c>
      <c r="Y48" s="147"/>
    </row>
    <row r="49" spans="2:25" ht="16.5" customHeight="1" x14ac:dyDescent="0.3">
      <c r="B49" s="8" t="s">
        <v>628</v>
      </c>
      <c r="C49" s="148" t="s">
        <v>722</v>
      </c>
      <c r="D49" s="15" t="s">
        <v>734</v>
      </c>
      <c r="E49" s="204">
        <v>0</v>
      </c>
      <c r="F49" s="15" t="s">
        <v>735</v>
      </c>
      <c r="G49" s="15" t="s">
        <v>189</v>
      </c>
      <c r="H49" s="153"/>
      <c r="I49" s="205"/>
      <c r="J49" s="206"/>
      <c r="K49" s="195">
        <v>14990</v>
      </c>
      <c r="L49" s="207">
        <v>200</v>
      </c>
      <c r="M49" s="208">
        <f t="shared" si="0"/>
        <v>14790</v>
      </c>
      <c r="N49" s="209">
        <v>15990</v>
      </c>
      <c r="O49" s="210">
        <v>200</v>
      </c>
      <c r="P49" s="211">
        <f t="shared" si="4"/>
        <v>15790</v>
      </c>
      <c r="Q49" s="678"/>
      <c r="R49" s="160"/>
      <c r="S49" s="161"/>
      <c r="T49" s="161"/>
      <c r="W49" s="162"/>
      <c r="X49" s="146" t="s">
        <v>663</v>
      </c>
      <c r="Y49" s="147"/>
    </row>
    <row r="50" spans="2:25" ht="16.5" customHeight="1" x14ac:dyDescent="0.3">
      <c r="B50" s="8" t="s">
        <v>628</v>
      </c>
      <c r="C50" s="148" t="s">
        <v>722</v>
      </c>
      <c r="D50" t="s">
        <v>736</v>
      </c>
      <c r="E50" s="204">
        <v>0.1</v>
      </c>
      <c r="F50" s="15" t="s">
        <v>737</v>
      </c>
      <c r="G50" s="15" t="s">
        <v>66</v>
      </c>
      <c r="H50" s="153"/>
      <c r="I50" s="205"/>
      <c r="J50" s="206"/>
      <c r="K50" s="195">
        <v>14390</v>
      </c>
      <c r="L50" s="207">
        <v>200</v>
      </c>
      <c r="M50" s="208">
        <f t="shared" si="0"/>
        <v>14190</v>
      </c>
      <c r="N50" s="195">
        <v>14590</v>
      </c>
      <c r="O50" s="207">
        <v>200</v>
      </c>
      <c r="P50" s="208">
        <f t="shared" si="4"/>
        <v>14390</v>
      </c>
      <c r="Q50" s="678"/>
      <c r="R50" s="160"/>
      <c r="S50" s="161"/>
      <c r="T50" s="161"/>
      <c r="W50" s="162" t="s">
        <v>22</v>
      </c>
      <c r="X50" s="146" t="s">
        <v>663</v>
      </c>
      <c r="Y50" s="147"/>
    </row>
    <row r="51" spans="2:25" ht="16.5" customHeight="1" x14ac:dyDescent="0.3">
      <c r="B51" s="8" t="s">
        <v>628</v>
      </c>
      <c r="C51" s="148" t="s">
        <v>722</v>
      </c>
      <c r="D51" t="s">
        <v>738</v>
      </c>
      <c r="E51" s="204">
        <v>0</v>
      </c>
      <c r="F51" s="15" t="s">
        <v>739</v>
      </c>
      <c r="G51" s="15" t="s">
        <v>189</v>
      </c>
      <c r="H51" s="153"/>
      <c r="I51" s="205"/>
      <c r="J51" s="206"/>
      <c r="K51" s="195">
        <v>14490</v>
      </c>
      <c r="L51" s="207">
        <v>200</v>
      </c>
      <c r="M51" s="208">
        <f t="shared" si="0"/>
        <v>14290</v>
      </c>
      <c r="N51" s="209">
        <v>15190</v>
      </c>
      <c r="O51" s="210">
        <v>200</v>
      </c>
      <c r="P51" s="211">
        <f t="shared" si="4"/>
        <v>14990</v>
      </c>
      <c r="Q51" s="678"/>
      <c r="R51" s="160"/>
      <c r="S51" s="161"/>
      <c r="T51" s="161"/>
      <c r="W51" s="162"/>
      <c r="X51" s="146" t="s">
        <v>663</v>
      </c>
      <c r="Y51" s="147"/>
    </row>
    <row r="52" spans="2:25" ht="16.5" customHeight="1" x14ac:dyDescent="0.3">
      <c r="B52" s="8" t="s">
        <v>628</v>
      </c>
      <c r="C52" s="148" t="s">
        <v>722</v>
      </c>
      <c r="D52" s="15" t="s">
        <v>740</v>
      </c>
      <c r="E52" s="204">
        <v>0.1</v>
      </c>
      <c r="F52" s="15" t="s">
        <v>741</v>
      </c>
      <c r="G52" s="15" t="s">
        <v>66</v>
      </c>
      <c r="H52" s="153"/>
      <c r="I52" s="205"/>
      <c r="J52" s="206"/>
      <c r="K52" s="195">
        <v>15490</v>
      </c>
      <c r="L52" s="207">
        <v>200</v>
      </c>
      <c r="M52" s="208">
        <f t="shared" si="0"/>
        <v>15290</v>
      </c>
      <c r="N52" s="195">
        <v>15990</v>
      </c>
      <c r="O52" s="207">
        <v>200</v>
      </c>
      <c r="P52" s="208">
        <f t="shared" si="4"/>
        <v>15790</v>
      </c>
      <c r="Q52" s="678"/>
      <c r="R52" s="160"/>
      <c r="S52" s="161"/>
      <c r="T52" s="161"/>
      <c r="W52" s="162" t="s">
        <v>22</v>
      </c>
      <c r="X52" s="146" t="s">
        <v>663</v>
      </c>
      <c r="Y52" s="147"/>
    </row>
    <row r="53" spans="2:25" ht="16.5" customHeight="1" x14ac:dyDescent="0.3">
      <c r="B53" s="8" t="s">
        <v>628</v>
      </c>
      <c r="C53" s="148" t="s">
        <v>722</v>
      </c>
      <c r="D53" s="15" t="s">
        <v>742</v>
      </c>
      <c r="E53" s="204">
        <v>0</v>
      </c>
      <c r="F53" s="15" t="s">
        <v>743</v>
      </c>
      <c r="G53" s="15" t="s">
        <v>189</v>
      </c>
      <c r="H53" s="153"/>
      <c r="I53" s="205"/>
      <c r="J53" s="206"/>
      <c r="K53" s="195">
        <v>15590</v>
      </c>
      <c r="L53" s="207">
        <v>200</v>
      </c>
      <c r="M53" s="208">
        <f t="shared" si="0"/>
        <v>15390</v>
      </c>
      <c r="N53" s="209">
        <v>16590</v>
      </c>
      <c r="O53" s="210">
        <v>200</v>
      </c>
      <c r="P53" s="211">
        <f t="shared" si="4"/>
        <v>16390</v>
      </c>
      <c r="Q53" s="678"/>
      <c r="R53" s="160"/>
      <c r="S53" s="161"/>
      <c r="T53" s="161"/>
      <c r="W53" s="162"/>
      <c r="X53" s="146" t="s">
        <v>663</v>
      </c>
      <c r="Y53" s="147"/>
    </row>
    <row r="54" spans="2:25" ht="16.5" customHeight="1" x14ac:dyDescent="0.3">
      <c r="B54" s="8" t="s">
        <v>628</v>
      </c>
      <c r="C54" s="148" t="s">
        <v>722</v>
      </c>
      <c r="D54" s="15" t="s">
        <v>744</v>
      </c>
      <c r="E54" s="204">
        <v>0.1</v>
      </c>
      <c r="F54" s="15" t="s">
        <v>745</v>
      </c>
      <c r="G54" s="15" t="s">
        <v>66</v>
      </c>
      <c r="H54" s="153"/>
      <c r="I54" s="205"/>
      <c r="J54" s="206"/>
      <c r="K54" s="195">
        <v>16190</v>
      </c>
      <c r="L54" s="207">
        <v>200</v>
      </c>
      <c r="M54" s="208">
        <f t="shared" si="0"/>
        <v>15990</v>
      </c>
      <c r="N54" s="195">
        <v>16690</v>
      </c>
      <c r="O54" s="207">
        <v>200</v>
      </c>
      <c r="P54" s="208">
        <f t="shared" si="4"/>
        <v>16490</v>
      </c>
      <c r="Q54" s="678"/>
      <c r="R54" s="160"/>
      <c r="S54" s="161"/>
      <c r="T54" s="161"/>
      <c r="W54" s="162" t="s">
        <v>22</v>
      </c>
      <c r="X54" s="146" t="s">
        <v>663</v>
      </c>
      <c r="Y54" s="147"/>
    </row>
    <row r="55" spans="2:25" ht="16.5" customHeight="1" thickBot="1" x14ac:dyDescent="0.35">
      <c r="B55" s="163" t="s">
        <v>628</v>
      </c>
      <c r="C55" s="164" t="s">
        <v>722</v>
      </c>
      <c r="D55" s="167" t="s">
        <v>746</v>
      </c>
      <c r="E55" s="212">
        <v>0</v>
      </c>
      <c r="F55" s="167" t="s">
        <v>747</v>
      </c>
      <c r="G55" s="167" t="s">
        <v>189</v>
      </c>
      <c r="H55" s="170"/>
      <c r="I55" s="213"/>
      <c r="J55" s="214"/>
      <c r="K55" s="215">
        <v>16290</v>
      </c>
      <c r="L55" s="216">
        <v>200</v>
      </c>
      <c r="M55" s="217">
        <f t="shared" si="0"/>
        <v>16090</v>
      </c>
      <c r="N55" s="218">
        <v>17290</v>
      </c>
      <c r="O55" s="219">
        <v>200</v>
      </c>
      <c r="P55" s="220">
        <f t="shared" si="4"/>
        <v>17090</v>
      </c>
      <c r="Q55" s="679"/>
      <c r="R55" s="178"/>
      <c r="S55" s="178"/>
      <c r="T55" s="178"/>
      <c r="U55" s="16"/>
      <c r="V55" s="16"/>
      <c r="W55" s="179"/>
      <c r="X55" s="146" t="s">
        <v>663</v>
      </c>
      <c r="Y55" s="147"/>
    </row>
    <row r="56" spans="2:25" ht="16.5" customHeight="1" x14ac:dyDescent="0.3">
      <c r="B56" s="8" t="s">
        <v>628</v>
      </c>
      <c r="C56" s="148" t="s">
        <v>748</v>
      </c>
      <c r="D56" s="149" t="s">
        <v>749</v>
      </c>
      <c r="E56" s="204">
        <v>0.1</v>
      </c>
      <c r="F56" s="149" t="s">
        <v>750</v>
      </c>
      <c r="G56" s="15" t="s">
        <v>66</v>
      </c>
      <c r="H56" s="151"/>
      <c r="I56" s="152"/>
      <c r="J56" s="153"/>
      <c r="K56" s="154">
        <v>14590</v>
      </c>
      <c r="L56" s="155">
        <v>200</v>
      </c>
      <c r="M56" s="156">
        <f t="shared" si="0"/>
        <v>14390</v>
      </c>
      <c r="N56" s="154">
        <v>14590</v>
      </c>
      <c r="O56" s="221">
        <v>0</v>
      </c>
      <c r="P56" s="222">
        <f t="shared" si="4"/>
        <v>14590</v>
      </c>
      <c r="Q56" s="223"/>
      <c r="R56" s="160"/>
      <c r="S56" s="161"/>
      <c r="T56" s="161"/>
      <c r="W56" s="162">
        <v>0</v>
      </c>
      <c r="X56" s="146" t="s">
        <v>663</v>
      </c>
      <c r="Y56" s="147"/>
    </row>
    <row r="57" spans="2:25" ht="16.5" customHeight="1" x14ac:dyDescent="0.3">
      <c r="B57" s="8" t="s">
        <v>628</v>
      </c>
      <c r="C57" s="148" t="s">
        <v>748</v>
      </c>
      <c r="D57" s="149" t="s">
        <v>751</v>
      </c>
      <c r="E57" s="204">
        <v>0</v>
      </c>
      <c r="F57" s="149" t="s">
        <v>752</v>
      </c>
      <c r="G57" s="15" t="s">
        <v>189</v>
      </c>
      <c r="H57" s="151"/>
      <c r="I57" s="152"/>
      <c r="J57" s="153"/>
      <c r="K57" s="154">
        <v>14690</v>
      </c>
      <c r="L57" s="155">
        <v>200</v>
      </c>
      <c r="M57" s="156">
        <f t="shared" si="0"/>
        <v>14490</v>
      </c>
      <c r="N57" s="154">
        <v>15190</v>
      </c>
      <c r="O57" s="221">
        <v>0</v>
      </c>
      <c r="P57" s="222">
        <f t="shared" si="4"/>
        <v>15190</v>
      </c>
      <c r="Q57" s="223"/>
      <c r="R57" s="160"/>
      <c r="S57" s="161"/>
      <c r="T57" s="161"/>
      <c r="W57" s="162"/>
      <c r="X57" s="146" t="s">
        <v>663</v>
      </c>
      <c r="Y57" s="147"/>
    </row>
    <row r="58" spans="2:25" ht="16.5" customHeight="1" x14ac:dyDescent="0.3">
      <c r="B58" s="8" t="s">
        <v>628</v>
      </c>
      <c r="C58" s="148" t="s">
        <v>748</v>
      </c>
      <c r="D58" s="149" t="s">
        <v>753</v>
      </c>
      <c r="E58" s="150">
        <v>7.4999999999999997E-2</v>
      </c>
      <c r="F58" s="149" t="s">
        <v>754</v>
      </c>
      <c r="G58" s="15" t="s">
        <v>66</v>
      </c>
      <c r="H58" s="151"/>
      <c r="I58" s="152"/>
      <c r="J58" s="153"/>
      <c r="K58" s="154">
        <v>15690</v>
      </c>
      <c r="L58" s="155">
        <v>200</v>
      </c>
      <c r="M58" s="156">
        <f t="shared" si="0"/>
        <v>15490</v>
      </c>
      <c r="N58" s="194">
        <v>16190</v>
      </c>
      <c r="O58" s="155">
        <v>200</v>
      </c>
      <c r="P58" s="156">
        <f>N58-O58</f>
        <v>15990</v>
      </c>
      <c r="Q58" s="223"/>
      <c r="R58" s="160"/>
      <c r="S58" s="161"/>
      <c r="T58" s="161"/>
      <c r="W58" s="162">
        <v>0</v>
      </c>
      <c r="X58" s="146" t="s">
        <v>663</v>
      </c>
      <c r="Y58" s="147"/>
    </row>
    <row r="59" spans="2:25" ht="16.5" customHeight="1" x14ac:dyDescent="0.3">
      <c r="B59" s="8" t="s">
        <v>628</v>
      </c>
      <c r="C59" s="148" t="s">
        <v>748</v>
      </c>
      <c r="D59" s="149" t="s">
        <v>755</v>
      </c>
      <c r="E59" s="150">
        <v>0</v>
      </c>
      <c r="F59" s="149" t="s">
        <v>756</v>
      </c>
      <c r="G59" s="15" t="s">
        <v>189</v>
      </c>
      <c r="H59" s="151"/>
      <c r="I59" s="152"/>
      <c r="J59" s="153"/>
      <c r="K59" s="154">
        <v>15890</v>
      </c>
      <c r="L59" s="155">
        <v>200</v>
      </c>
      <c r="M59" s="156">
        <f t="shared" si="0"/>
        <v>15690</v>
      </c>
      <c r="N59" s="194">
        <v>16790</v>
      </c>
      <c r="O59" s="155">
        <v>200</v>
      </c>
      <c r="P59" s="156">
        <f>N59-O59</f>
        <v>16590</v>
      </c>
      <c r="Q59" s="223"/>
      <c r="R59" s="160"/>
      <c r="S59" s="161"/>
      <c r="T59" s="161"/>
      <c r="W59" s="162"/>
      <c r="X59" s="146" t="s">
        <v>663</v>
      </c>
      <c r="Y59" s="147"/>
    </row>
    <row r="60" spans="2:25" ht="16.5" customHeight="1" x14ac:dyDescent="0.3">
      <c r="B60" s="8" t="s">
        <v>628</v>
      </c>
      <c r="C60" s="148" t="s">
        <v>748</v>
      </c>
      <c r="D60" s="149" t="s">
        <v>757</v>
      </c>
      <c r="E60" s="150">
        <v>7.4999999999999997E-2</v>
      </c>
      <c r="F60" s="149" t="s">
        <v>758</v>
      </c>
      <c r="G60" s="15" t="s">
        <v>66</v>
      </c>
      <c r="H60" s="151"/>
      <c r="I60" s="152"/>
      <c r="J60" s="153"/>
      <c r="K60" s="154">
        <v>16790</v>
      </c>
      <c r="L60" s="155">
        <v>200</v>
      </c>
      <c r="M60" s="156">
        <f t="shared" si="0"/>
        <v>16590</v>
      </c>
      <c r="N60" s="194">
        <v>17390</v>
      </c>
      <c r="O60" s="155">
        <v>200</v>
      </c>
      <c r="P60" s="156">
        <f>N60-O60</f>
        <v>17190</v>
      </c>
      <c r="Q60" s="223"/>
      <c r="R60" s="160"/>
      <c r="S60" s="161"/>
      <c r="T60" s="161"/>
      <c r="W60" s="162">
        <v>0</v>
      </c>
      <c r="X60" s="146" t="s">
        <v>663</v>
      </c>
      <c r="Y60" s="147"/>
    </row>
    <row r="61" spans="2:25" ht="16.5" customHeight="1" thickBot="1" x14ac:dyDescent="0.35">
      <c r="B61" s="8" t="s">
        <v>628</v>
      </c>
      <c r="C61" s="148" t="s">
        <v>748</v>
      </c>
      <c r="D61" s="149" t="s">
        <v>759</v>
      </c>
      <c r="E61" s="150">
        <v>0</v>
      </c>
      <c r="F61" s="149" t="s">
        <v>760</v>
      </c>
      <c r="G61" s="15" t="s">
        <v>189</v>
      </c>
      <c r="H61" s="151"/>
      <c r="I61" s="152"/>
      <c r="J61" s="153"/>
      <c r="K61" s="154">
        <v>16990</v>
      </c>
      <c r="L61" s="155">
        <v>200</v>
      </c>
      <c r="M61" s="156">
        <f t="shared" si="0"/>
        <v>16790</v>
      </c>
      <c r="N61" s="194">
        <v>17990</v>
      </c>
      <c r="O61" s="155">
        <v>200</v>
      </c>
      <c r="P61" s="156">
        <f>N61-O61</f>
        <v>17790</v>
      </c>
      <c r="Q61" s="223"/>
      <c r="R61" s="160"/>
      <c r="S61" s="161"/>
      <c r="T61" s="161"/>
      <c r="W61" s="162"/>
      <c r="X61" s="146" t="s">
        <v>663</v>
      </c>
      <c r="Y61" s="147"/>
    </row>
    <row r="62" spans="2:25" ht="16.5" customHeight="1" x14ac:dyDescent="0.3">
      <c r="B62" s="129" t="s">
        <v>628</v>
      </c>
      <c r="C62" s="130" t="s">
        <v>761</v>
      </c>
      <c r="D62" s="131" t="s">
        <v>762</v>
      </c>
      <c r="E62" s="132">
        <v>0</v>
      </c>
      <c r="F62" s="131" t="s">
        <v>763</v>
      </c>
      <c r="G62" s="133" t="s">
        <v>66</v>
      </c>
      <c r="H62" s="134"/>
      <c r="I62" s="135"/>
      <c r="J62" s="136"/>
      <c r="K62" s="137">
        <v>15990</v>
      </c>
      <c r="L62" s="138">
        <v>200</v>
      </c>
      <c r="M62" s="139">
        <f t="shared" si="0"/>
        <v>15790</v>
      </c>
      <c r="N62" s="193">
        <v>16490</v>
      </c>
      <c r="O62" s="138">
        <v>200</v>
      </c>
      <c r="P62" s="139">
        <f>N62-O62</f>
        <v>16290</v>
      </c>
      <c r="Q62" s="661" t="s">
        <v>764</v>
      </c>
      <c r="R62" s="143">
        <v>7.0000000000000007E-2</v>
      </c>
      <c r="S62" s="144">
        <v>7.0000000000000007E-2</v>
      </c>
      <c r="T62" s="144">
        <v>7.0000000000000007E-2</v>
      </c>
      <c r="U62" s="14"/>
      <c r="V62" s="14" t="s">
        <v>721</v>
      </c>
      <c r="W62" s="145" t="s">
        <v>28</v>
      </c>
      <c r="X62" s="146"/>
      <c r="Y62" s="147"/>
    </row>
    <row r="63" spans="2:25" ht="16.5" customHeight="1" x14ac:dyDescent="0.3">
      <c r="B63" s="8" t="s">
        <v>628</v>
      </c>
      <c r="C63" s="148" t="s">
        <v>761</v>
      </c>
      <c r="D63" s="149" t="s">
        <v>765</v>
      </c>
      <c r="E63" s="150">
        <v>0</v>
      </c>
      <c r="F63" s="149" t="s">
        <v>766</v>
      </c>
      <c r="G63" s="15" t="s">
        <v>189</v>
      </c>
      <c r="H63" s="151"/>
      <c r="I63" s="152"/>
      <c r="J63" s="153"/>
      <c r="K63" s="154">
        <v>16990</v>
      </c>
      <c r="L63" s="155">
        <v>200</v>
      </c>
      <c r="M63" s="156">
        <f t="shared" si="0"/>
        <v>16790</v>
      </c>
      <c r="N63" s="194">
        <v>17490</v>
      </c>
      <c r="O63" s="155">
        <v>200</v>
      </c>
      <c r="P63" s="156">
        <f t="shared" ref="P63:P70" si="5">N63-O63</f>
        <v>17290</v>
      </c>
      <c r="Q63" s="662"/>
      <c r="R63" s="160">
        <v>7.0000000000000007E-2</v>
      </c>
      <c r="S63" s="161">
        <v>7.0000000000000007E-2</v>
      </c>
      <c r="T63" s="161">
        <v>7.0000000000000007E-2</v>
      </c>
      <c r="V63" t="e">
        <v>#N/A</v>
      </c>
      <c r="W63" s="162" t="s">
        <v>28</v>
      </c>
      <c r="X63" s="146"/>
      <c r="Y63" s="147"/>
    </row>
    <row r="64" spans="2:25" ht="16.5" customHeight="1" x14ac:dyDescent="0.3">
      <c r="B64" s="8" t="s">
        <v>628</v>
      </c>
      <c r="C64" s="148" t="s">
        <v>761</v>
      </c>
      <c r="D64" s="149" t="s">
        <v>767</v>
      </c>
      <c r="E64" s="150">
        <v>0</v>
      </c>
      <c r="F64" s="149" t="s">
        <v>768</v>
      </c>
      <c r="G64" s="15" t="s">
        <v>66</v>
      </c>
      <c r="H64" s="151"/>
      <c r="I64" s="152"/>
      <c r="J64" s="153"/>
      <c r="K64" s="154">
        <v>16790</v>
      </c>
      <c r="L64" s="155">
        <v>200</v>
      </c>
      <c r="M64" s="156">
        <f t="shared" si="0"/>
        <v>16590</v>
      </c>
      <c r="N64" s="194">
        <v>17190</v>
      </c>
      <c r="O64" s="155">
        <v>200</v>
      </c>
      <c r="P64" s="156">
        <f t="shared" si="5"/>
        <v>16990</v>
      </c>
      <c r="Q64" s="662"/>
      <c r="R64" s="160">
        <v>7.0000000000000007E-2</v>
      </c>
      <c r="S64" s="161">
        <v>7.0000000000000007E-2</v>
      </c>
      <c r="T64" s="161">
        <v>7.0000000000000007E-2</v>
      </c>
      <c r="V64" t="e">
        <v>#N/A</v>
      </c>
      <c r="W64" s="162" t="s">
        <v>28</v>
      </c>
      <c r="X64" s="146"/>
      <c r="Y64" s="147"/>
    </row>
    <row r="65" spans="2:25" ht="16.5" customHeight="1" x14ac:dyDescent="0.3">
      <c r="B65" s="8" t="s">
        <v>628</v>
      </c>
      <c r="C65" s="148" t="s">
        <v>761</v>
      </c>
      <c r="D65" s="149" t="s">
        <v>769</v>
      </c>
      <c r="E65" s="150">
        <v>0</v>
      </c>
      <c r="F65" s="149" t="s">
        <v>770</v>
      </c>
      <c r="G65" s="15" t="s">
        <v>189</v>
      </c>
      <c r="H65" s="151"/>
      <c r="I65" s="152"/>
      <c r="J65" s="153"/>
      <c r="K65" s="154">
        <v>17790</v>
      </c>
      <c r="L65" s="155">
        <v>200</v>
      </c>
      <c r="M65" s="156">
        <f t="shared" si="0"/>
        <v>17590</v>
      </c>
      <c r="N65" s="194">
        <v>18190</v>
      </c>
      <c r="O65" s="155">
        <v>200</v>
      </c>
      <c r="P65" s="156">
        <f t="shared" si="5"/>
        <v>17990</v>
      </c>
      <c r="Q65" s="662"/>
      <c r="R65" s="160">
        <v>7.0000000000000007E-2</v>
      </c>
      <c r="S65" s="161">
        <v>7.0000000000000007E-2</v>
      </c>
      <c r="T65" s="161">
        <v>7.0000000000000007E-2</v>
      </c>
      <c r="V65" t="e">
        <v>#N/A</v>
      </c>
      <c r="W65" s="162" t="s">
        <v>28</v>
      </c>
      <c r="X65" s="146"/>
      <c r="Y65" s="147"/>
    </row>
    <row r="66" spans="2:25" ht="16.5" customHeight="1" x14ac:dyDescent="0.3">
      <c r="B66" s="8" t="s">
        <v>628</v>
      </c>
      <c r="C66" s="148" t="s">
        <v>761</v>
      </c>
      <c r="D66" s="149" t="s">
        <v>771</v>
      </c>
      <c r="E66" s="150">
        <v>0</v>
      </c>
      <c r="F66" s="149" t="s">
        <v>772</v>
      </c>
      <c r="G66" s="15" t="s">
        <v>170</v>
      </c>
      <c r="H66" s="151"/>
      <c r="I66" s="152"/>
      <c r="J66" s="153"/>
      <c r="K66" s="154">
        <v>18190</v>
      </c>
      <c r="L66" s="155">
        <v>200</v>
      </c>
      <c r="M66" s="156">
        <f t="shared" si="0"/>
        <v>17990</v>
      </c>
      <c r="N66" s="194">
        <v>19190</v>
      </c>
      <c r="O66" s="155">
        <v>200</v>
      </c>
      <c r="P66" s="156">
        <f t="shared" si="5"/>
        <v>18990</v>
      </c>
      <c r="Q66" s="662"/>
      <c r="R66" s="160">
        <v>7.0000000000000007E-2</v>
      </c>
      <c r="S66" s="161">
        <v>7.0000000000000007E-2</v>
      </c>
      <c r="T66" s="161">
        <v>7.0000000000000007E-2</v>
      </c>
      <c r="V66" t="e">
        <v>#N/A</v>
      </c>
      <c r="W66" s="162" t="s">
        <v>28</v>
      </c>
      <c r="X66" s="146"/>
      <c r="Y66" s="147"/>
    </row>
    <row r="67" spans="2:25" ht="21.6" customHeight="1" thickBot="1" x14ac:dyDescent="0.35">
      <c r="B67" s="163" t="s">
        <v>628</v>
      </c>
      <c r="C67" s="164" t="s">
        <v>761</v>
      </c>
      <c r="D67" s="165" t="s">
        <v>773</v>
      </c>
      <c r="E67" s="166">
        <v>0</v>
      </c>
      <c r="F67" s="165" t="s">
        <v>774</v>
      </c>
      <c r="G67" s="167" t="s">
        <v>170</v>
      </c>
      <c r="H67" s="168"/>
      <c r="I67" s="169"/>
      <c r="J67" s="170"/>
      <c r="K67" s="171">
        <v>19490</v>
      </c>
      <c r="L67" s="172">
        <v>200</v>
      </c>
      <c r="M67" s="173">
        <f t="shared" si="0"/>
        <v>19290</v>
      </c>
      <c r="N67" s="224">
        <v>20590</v>
      </c>
      <c r="O67" s="172">
        <v>200</v>
      </c>
      <c r="P67" s="173">
        <f t="shared" si="5"/>
        <v>20390</v>
      </c>
      <c r="Q67" s="662"/>
      <c r="R67" s="177">
        <v>7.0000000000000007E-2</v>
      </c>
      <c r="S67" s="178">
        <v>7.0000000000000007E-2</v>
      </c>
      <c r="T67" s="178">
        <v>7.0000000000000007E-2</v>
      </c>
      <c r="U67" s="16"/>
      <c r="V67" s="16" t="s">
        <v>775</v>
      </c>
      <c r="W67" s="179" t="s">
        <v>28</v>
      </c>
      <c r="X67" s="146"/>
      <c r="Y67" s="147"/>
    </row>
    <row r="68" spans="2:25" ht="47.4" customHeight="1" x14ac:dyDescent="0.3">
      <c r="B68" s="129" t="s">
        <v>628</v>
      </c>
      <c r="C68" s="130" t="s">
        <v>776</v>
      </c>
      <c r="D68" s="131" t="s">
        <v>777</v>
      </c>
      <c r="E68" s="132">
        <v>0</v>
      </c>
      <c r="F68" s="131" t="s">
        <v>778</v>
      </c>
      <c r="G68" s="133" t="s">
        <v>170</v>
      </c>
      <c r="H68" s="134"/>
      <c r="I68" s="135"/>
      <c r="J68" s="136"/>
      <c r="K68" s="137">
        <v>14390</v>
      </c>
      <c r="L68" s="138">
        <v>200</v>
      </c>
      <c r="M68" s="139">
        <f t="shared" si="0"/>
        <v>14190</v>
      </c>
      <c r="N68" s="193">
        <v>14590</v>
      </c>
      <c r="O68" s="183">
        <v>500</v>
      </c>
      <c r="P68" s="184">
        <f t="shared" si="5"/>
        <v>14090</v>
      </c>
      <c r="Q68" s="663" t="s">
        <v>779</v>
      </c>
      <c r="R68" s="143">
        <v>7.0000000000000007E-2</v>
      </c>
      <c r="S68" s="144">
        <v>7.0000000000000007E-2</v>
      </c>
      <c r="T68" s="144">
        <v>7.0000000000000007E-2</v>
      </c>
      <c r="U68" s="14"/>
      <c r="V68" s="14" t="s">
        <v>775</v>
      </c>
      <c r="W68" s="145" t="s">
        <v>28</v>
      </c>
      <c r="X68" s="146"/>
      <c r="Y68" s="147"/>
    </row>
    <row r="69" spans="2:25" ht="41.4" customHeight="1" x14ac:dyDescent="0.3">
      <c r="B69" s="8" t="s">
        <v>628</v>
      </c>
      <c r="C69" s="148" t="s">
        <v>776</v>
      </c>
      <c r="D69" s="149" t="s">
        <v>780</v>
      </c>
      <c r="E69" s="150">
        <v>0</v>
      </c>
      <c r="F69" s="149" t="s">
        <v>781</v>
      </c>
      <c r="G69" s="15" t="s">
        <v>170</v>
      </c>
      <c r="H69" s="151"/>
      <c r="I69" s="152"/>
      <c r="J69" s="153"/>
      <c r="K69" s="154">
        <v>14790</v>
      </c>
      <c r="L69" s="155">
        <v>200</v>
      </c>
      <c r="M69" s="156">
        <f t="shared" si="0"/>
        <v>14590</v>
      </c>
      <c r="N69" s="194">
        <v>14990</v>
      </c>
      <c r="O69" s="155">
        <v>200</v>
      </c>
      <c r="P69" s="156">
        <f t="shared" si="5"/>
        <v>14790</v>
      </c>
      <c r="Q69" s="664"/>
      <c r="R69" s="160">
        <v>7.0000000000000007E-2</v>
      </c>
      <c r="S69" s="161">
        <v>7.0000000000000007E-2</v>
      </c>
      <c r="T69" s="161">
        <v>7.0000000000000007E-2</v>
      </c>
      <c r="V69" t="s">
        <v>782</v>
      </c>
      <c r="W69" s="162" t="s">
        <v>28</v>
      </c>
      <c r="X69" s="146"/>
      <c r="Y69" s="147"/>
    </row>
    <row r="70" spans="2:25" ht="16.5" customHeight="1" thickBot="1" x14ac:dyDescent="0.35">
      <c r="B70" s="163" t="s">
        <v>628</v>
      </c>
      <c r="C70" s="164" t="s">
        <v>776</v>
      </c>
      <c r="D70" s="165" t="s">
        <v>783</v>
      </c>
      <c r="E70" s="166">
        <v>0</v>
      </c>
      <c r="F70" s="165" t="s">
        <v>784</v>
      </c>
      <c r="G70" s="167" t="s">
        <v>170</v>
      </c>
      <c r="H70" s="168"/>
      <c r="I70" s="169"/>
      <c r="J70" s="170"/>
      <c r="K70" s="171">
        <v>15290</v>
      </c>
      <c r="L70" s="172">
        <v>200</v>
      </c>
      <c r="M70" s="173">
        <f t="shared" si="0"/>
        <v>15090</v>
      </c>
      <c r="N70" s="224">
        <v>15490</v>
      </c>
      <c r="O70" s="172">
        <v>200</v>
      </c>
      <c r="P70" s="173">
        <f t="shared" si="5"/>
        <v>15290</v>
      </c>
      <c r="Q70" s="665"/>
      <c r="R70" s="177">
        <v>7.0000000000000007E-2</v>
      </c>
      <c r="S70" s="178">
        <v>7.0000000000000007E-2</v>
      </c>
      <c r="T70" s="178">
        <v>7.0000000000000007E-2</v>
      </c>
      <c r="U70" s="16"/>
      <c r="V70" s="16" t="s">
        <v>782</v>
      </c>
      <c r="W70" s="179" t="s">
        <v>28</v>
      </c>
      <c r="X70" s="146"/>
      <c r="Y70" s="147"/>
    </row>
    <row r="71" spans="2:25" ht="16.5" customHeight="1" x14ac:dyDescent="0.3">
      <c r="B71" s="129" t="s">
        <v>628</v>
      </c>
      <c r="C71" s="130" t="s">
        <v>785</v>
      </c>
      <c r="D71" s="131" t="s">
        <v>786</v>
      </c>
      <c r="E71" s="132">
        <v>0</v>
      </c>
      <c r="F71" s="131" t="s">
        <v>787</v>
      </c>
      <c r="G71" s="133" t="s">
        <v>170</v>
      </c>
      <c r="H71" s="134"/>
      <c r="I71" s="135"/>
      <c r="J71" s="136"/>
      <c r="K71" s="137">
        <v>16655</v>
      </c>
      <c r="L71" s="138">
        <v>400</v>
      </c>
      <c r="M71" s="139">
        <f t="shared" si="0"/>
        <v>16255</v>
      </c>
      <c r="N71" s="193">
        <v>16990</v>
      </c>
      <c r="O71" s="138">
        <v>200</v>
      </c>
      <c r="P71" s="139">
        <f>N71-O71</f>
        <v>16790</v>
      </c>
      <c r="Q71" s="666" t="s">
        <v>788</v>
      </c>
      <c r="R71" s="143">
        <v>7.0000000000000007E-2</v>
      </c>
      <c r="S71" s="144">
        <v>7.0000000000000007E-2</v>
      </c>
      <c r="T71" s="144">
        <v>7.0000000000000007E-2</v>
      </c>
      <c r="U71" s="14"/>
      <c r="V71" s="14" t="s">
        <v>789</v>
      </c>
      <c r="W71" s="145" t="s">
        <v>790</v>
      </c>
      <c r="X71" s="146" t="s">
        <v>791</v>
      </c>
      <c r="Y71" s="147"/>
    </row>
    <row r="72" spans="2:25" ht="16.5" customHeight="1" thickBot="1" x14ac:dyDescent="0.35">
      <c r="B72" s="163" t="s">
        <v>628</v>
      </c>
      <c r="C72" s="164" t="s">
        <v>785</v>
      </c>
      <c r="D72" s="165" t="s">
        <v>792</v>
      </c>
      <c r="E72" s="166">
        <v>0</v>
      </c>
      <c r="F72" s="165" t="s">
        <v>793</v>
      </c>
      <c r="G72" s="167" t="s">
        <v>170</v>
      </c>
      <c r="H72" s="168"/>
      <c r="I72" s="169"/>
      <c r="J72" s="170"/>
      <c r="K72" s="171">
        <v>18255</v>
      </c>
      <c r="L72" s="172">
        <v>400</v>
      </c>
      <c r="M72" s="173">
        <f t="shared" si="0"/>
        <v>17855</v>
      </c>
      <c r="N72" s="224">
        <v>18790</v>
      </c>
      <c r="O72" s="172">
        <v>200</v>
      </c>
      <c r="P72" s="173">
        <f>N72-O72</f>
        <v>18590</v>
      </c>
      <c r="Q72" s="667"/>
      <c r="R72" s="177">
        <v>7.0000000000000007E-2</v>
      </c>
      <c r="S72" s="178">
        <v>7.0000000000000007E-2</v>
      </c>
      <c r="T72" s="178">
        <v>7.0000000000000007E-2</v>
      </c>
      <c r="U72" s="16"/>
      <c r="V72" s="16" t="s">
        <v>794</v>
      </c>
      <c r="W72" s="179" t="s">
        <v>790</v>
      </c>
      <c r="X72" s="146" t="s">
        <v>791</v>
      </c>
      <c r="Y72" s="147"/>
    </row>
    <row r="73" spans="2:25" ht="16.5" customHeight="1" x14ac:dyDescent="0.3">
      <c r="B73" s="129" t="s">
        <v>628</v>
      </c>
      <c r="C73" s="130" t="s">
        <v>795</v>
      </c>
      <c r="D73" s="131" t="s">
        <v>796</v>
      </c>
      <c r="E73" s="132">
        <v>0</v>
      </c>
      <c r="F73" s="131" t="s">
        <v>797</v>
      </c>
      <c r="G73" s="133" t="s">
        <v>170</v>
      </c>
      <c r="H73" s="225"/>
      <c r="I73" s="135"/>
      <c r="J73" s="226"/>
      <c r="K73" s="137">
        <v>18175</v>
      </c>
      <c r="L73" s="138">
        <v>400</v>
      </c>
      <c r="M73" s="137">
        <f t="shared" si="0"/>
        <v>17775</v>
      </c>
      <c r="N73" s="193">
        <v>18690</v>
      </c>
      <c r="O73" s="227">
        <v>100</v>
      </c>
      <c r="P73" s="228">
        <f t="shared" ref="P73:P76" si="6">N73-O73</f>
        <v>18590</v>
      </c>
      <c r="Q73" s="229"/>
      <c r="R73" s="143">
        <v>7.0000000000000007E-2</v>
      </c>
      <c r="S73" s="144">
        <v>7.0000000000000007E-2</v>
      </c>
      <c r="T73" s="144">
        <v>7.0000000000000007E-2</v>
      </c>
      <c r="U73" s="14"/>
      <c r="V73" s="14" t="s">
        <v>798</v>
      </c>
      <c r="W73" s="145" t="s">
        <v>790</v>
      </c>
      <c r="X73" s="146" t="s">
        <v>791</v>
      </c>
      <c r="Y73" s="147"/>
    </row>
    <row r="74" spans="2:25" ht="16.5" customHeight="1" thickBot="1" x14ac:dyDescent="0.35">
      <c r="B74" s="163" t="s">
        <v>628</v>
      </c>
      <c r="C74" s="164" t="s">
        <v>795</v>
      </c>
      <c r="D74" s="165" t="s">
        <v>799</v>
      </c>
      <c r="E74" s="166">
        <v>0</v>
      </c>
      <c r="F74" s="165" t="s">
        <v>800</v>
      </c>
      <c r="G74" s="167" t="s">
        <v>170</v>
      </c>
      <c r="H74" s="230"/>
      <c r="I74" s="169"/>
      <c r="J74" s="231"/>
      <c r="K74" s="171">
        <v>20075</v>
      </c>
      <c r="L74" s="172">
        <v>400</v>
      </c>
      <c r="M74" s="171">
        <f t="shared" si="0"/>
        <v>19675</v>
      </c>
      <c r="N74" s="224">
        <v>20690</v>
      </c>
      <c r="O74" s="172">
        <v>200</v>
      </c>
      <c r="P74" s="173">
        <f t="shared" si="6"/>
        <v>20490</v>
      </c>
      <c r="Q74" s="17"/>
      <c r="R74" s="177">
        <v>7.0000000000000007E-2</v>
      </c>
      <c r="S74" s="178">
        <v>7.0000000000000007E-2</v>
      </c>
      <c r="T74" s="178">
        <v>7.0000000000000007E-2</v>
      </c>
      <c r="U74" s="16"/>
      <c r="V74" s="16" t="e">
        <v>#N/A</v>
      </c>
      <c r="W74" s="179" t="s">
        <v>790</v>
      </c>
      <c r="X74" s="146" t="s">
        <v>791</v>
      </c>
      <c r="Y74" s="147"/>
    </row>
    <row r="75" spans="2:25" ht="16.5" customHeight="1" x14ac:dyDescent="0.3">
      <c r="B75" s="129" t="s">
        <v>628</v>
      </c>
      <c r="C75" s="130" t="s">
        <v>801</v>
      </c>
      <c r="D75" s="131" t="s">
        <v>802</v>
      </c>
      <c r="E75" s="132">
        <v>0</v>
      </c>
      <c r="F75" s="131" t="s">
        <v>803</v>
      </c>
      <c r="G75" s="133" t="s">
        <v>170</v>
      </c>
      <c r="H75" s="134"/>
      <c r="I75" s="135"/>
      <c r="J75" s="136"/>
      <c r="K75" s="137">
        <v>28490</v>
      </c>
      <c r="L75" s="138">
        <v>500</v>
      </c>
      <c r="M75" s="137">
        <f t="shared" si="0"/>
        <v>27990</v>
      </c>
      <c r="N75" s="137">
        <v>29790</v>
      </c>
      <c r="O75" s="183">
        <v>600</v>
      </c>
      <c r="P75" s="184">
        <f t="shared" si="6"/>
        <v>29190</v>
      </c>
      <c r="Q75" s="229"/>
      <c r="R75" s="143"/>
      <c r="S75" s="144"/>
      <c r="T75" s="144"/>
      <c r="U75" s="14"/>
      <c r="V75" s="14"/>
      <c r="W75" s="145" t="s">
        <v>28</v>
      </c>
      <c r="X75" s="146"/>
      <c r="Y75" s="147"/>
    </row>
    <row r="76" spans="2:25" ht="16.5" customHeight="1" thickBot="1" x14ac:dyDescent="0.35">
      <c r="B76" s="163" t="s">
        <v>628</v>
      </c>
      <c r="C76" s="164" t="s">
        <v>801</v>
      </c>
      <c r="D76" s="165" t="s">
        <v>804</v>
      </c>
      <c r="E76" s="166">
        <v>0</v>
      </c>
      <c r="F76" s="165" t="s">
        <v>805</v>
      </c>
      <c r="G76" s="167" t="s">
        <v>170</v>
      </c>
      <c r="H76" s="168"/>
      <c r="I76" s="169"/>
      <c r="J76" s="170"/>
      <c r="K76" s="171">
        <v>29990</v>
      </c>
      <c r="L76" s="172">
        <v>500</v>
      </c>
      <c r="M76" s="171">
        <f t="shared" si="0"/>
        <v>29490</v>
      </c>
      <c r="N76" s="171">
        <v>31190</v>
      </c>
      <c r="O76" s="191">
        <v>600</v>
      </c>
      <c r="P76" s="188">
        <f t="shared" si="6"/>
        <v>30590</v>
      </c>
      <c r="Q76" s="17"/>
      <c r="R76" s="177"/>
      <c r="S76" s="178"/>
      <c r="T76" s="178"/>
      <c r="U76" s="16"/>
      <c r="V76" s="16"/>
      <c r="W76" s="179" t="s">
        <v>28</v>
      </c>
      <c r="X76" s="146"/>
      <c r="Y76" s="147"/>
    </row>
    <row r="86" spans="2:17" ht="16.5" hidden="1" customHeight="1" x14ac:dyDescent="0.3">
      <c r="B86" s="8" t="s">
        <v>182</v>
      </c>
      <c r="C86" s="148" t="s">
        <v>183</v>
      </c>
      <c r="D86" s="149" t="s">
        <v>187</v>
      </c>
      <c r="E86" s="150">
        <v>0</v>
      </c>
      <c r="F86" s="149" t="s">
        <v>188</v>
      </c>
      <c r="G86" s="15"/>
      <c r="H86" s="232"/>
      <c r="I86" s="233"/>
      <c r="J86" s="233"/>
      <c r="K86" s="232"/>
      <c r="L86" s="233"/>
      <c r="M86" s="233"/>
      <c r="N86" s="233"/>
      <c r="O86" s="233"/>
      <c r="P86" s="233"/>
      <c r="Q86" s="234"/>
    </row>
    <row r="87" spans="2:17" ht="16.5" hidden="1" customHeight="1" x14ac:dyDescent="0.3">
      <c r="B87" s="8" t="s">
        <v>182</v>
      </c>
      <c r="C87" s="148" t="s">
        <v>183</v>
      </c>
      <c r="D87" s="149" t="s">
        <v>192</v>
      </c>
      <c r="E87" s="150">
        <v>0</v>
      </c>
      <c r="F87" s="149" t="s">
        <v>193</v>
      </c>
      <c r="G87" s="15"/>
      <c r="H87" s="232"/>
      <c r="I87" s="233"/>
      <c r="J87" s="233"/>
      <c r="K87" s="232"/>
      <c r="L87" s="233"/>
      <c r="M87" s="233"/>
      <c r="N87" s="233"/>
      <c r="O87" s="233"/>
      <c r="P87" s="233"/>
      <c r="Q87" s="234"/>
    </row>
    <row r="88" spans="2:17" ht="16.5" hidden="1" customHeight="1" x14ac:dyDescent="0.3">
      <c r="B88" s="8" t="s">
        <v>182</v>
      </c>
      <c r="C88" s="148" t="s">
        <v>183</v>
      </c>
      <c r="D88" s="149" t="s">
        <v>196</v>
      </c>
      <c r="E88" s="150">
        <v>0</v>
      </c>
      <c r="F88" s="149" t="s">
        <v>197</v>
      </c>
      <c r="G88" s="15"/>
      <c r="H88" s="232"/>
      <c r="I88" s="233"/>
      <c r="J88" s="233"/>
      <c r="K88" s="232"/>
      <c r="L88" s="233"/>
      <c r="M88" s="233"/>
      <c r="N88" s="233"/>
      <c r="O88" s="233"/>
      <c r="P88" s="233"/>
      <c r="Q88" s="234"/>
    </row>
    <row r="89" spans="2:17" ht="16.5" hidden="1" customHeight="1" thickBot="1" x14ac:dyDescent="0.35">
      <c r="B89" s="163" t="s">
        <v>182</v>
      </c>
      <c r="C89" s="164" t="s">
        <v>183</v>
      </c>
      <c r="D89" s="165" t="s">
        <v>200</v>
      </c>
      <c r="E89" s="166">
        <v>0</v>
      </c>
      <c r="F89" s="165" t="s">
        <v>201</v>
      </c>
      <c r="G89" s="167"/>
      <c r="H89" s="235"/>
      <c r="I89" s="236"/>
      <c r="J89" s="236"/>
      <c r="K89" s="235"/>
      <c r="L89" s="236"/>
      <c r="M89" s="236"/>
      <c r="N89" s="236"/>
      <c r="O89" s="236"/>
      <c r="P89" s="236"/>
      <c r="Q89" s="237"/>
    </row>
  </sheetData>
  <mergeCells count="15">
    <mergeCell ref="Q62:Q67"/>
    <mergeCell ref="Q68:Q70"/>
    <mergeCell ref="Q71:Q72"/>
    <mergeCell ref="Q6:Q9"/>
    <mergeCell ref="Q10:Q17"/>
    <mergeCell ref="Q18:Q25"/>
    <mergeCell ref="Q26:Q31"/>
    <mergeCell ref="Q32:Q43"/>
    <mergeCell ref="Q44:Q55"/>
    <mergeCell ref="X4:Y4"/>
    <mergeCell ref="B1:G1"/>
    <mergeCell ref="B2:G2"/>
    <mergeCell ref="H4:J4"/>
    <mergeCell ref="K4:M4"/>
    <mergeCell ref="N4:P4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01DF-BA50-4C3B-9AC8-5BDF0B193358}">
  <dimension ref="B1:AT48"/>
  <sheetViews>
    <sheetView showGridLines="0" tabSelected="1" zoomScale="80" zoomScaleNormal="80" workbookViewId="0">
      <pane xSplit="6" ySplit="5" topLeftCell="L48" activePane="bottomRight" state="frozen"/>
      <selection pane="topRight" activeCell="G1" sqref="G1"/>
      <selection pane="bottomLeft" activeCell="A6" sqref="A6"/>
      <selection pane="bottomRight" activeCell="AQ6" sqref="AQ6:AQ48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bestFit="1" customWidth="1"/>
    <col min="4" max="4" width="28.44140625" customWidth="1"/>
    <col min="5" max="5" width="6.6640625" bestFit="1" customWidth="1"/>
    <col min="6" max="6" width="42.10937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1" style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18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1" width="20.33203125" customWidth="1"/>
    <col min="42" max="42" width="17.33203125" customWidth="1"/>
    <col min="43" max="44" width="20.33203125" customWidth="1"/>
    <col min="45" max="45" width="7.33203125" style="1" bestFit="1" customWidth="1"/>
    <col min="46" max="46" width="32.88671875" style="1" customWidth="1"/>
  </cols>
  <sheetData>
    <row r="1" spans="2:46" s="2" customFormat="1" ht="23.4" x14ac:dyDescent="0.45">
      <c r="B1" s="637" t="s">
        <v>0</v>
      </c>
      <c r="C1" s="637"/>
      <c r="D1" s="637"/>
      <c r="E1" s="637"/>
      <c r="F1" s="637"/>
      <c r="G1" s="104"/>
      <c r="H1" s="104"/>
      <c r="I1" s="104"/>
      <c r="J1" s="104"/>
      <c r="K1" s="104"/>
      <c r="L1" s="104"/>
      <c r="M1" s="104"/>
      <c r="N1" s="104"/>
      <c r="T1" s="29"/>
      <c r="W1" s="6"/>
      <c r="X1" s="6"/>
      <c r="Y1" s="6"/>
      <c r="Z1" s="6"/>
      <c r="AA1" s="6"/>
      <c r="AB1" s="6"/>
      <c r="AC1" s="6"/>
      <c r="AD1" s="6"/>
      <c r="AE1" s="6"/>
      <c r="AS1" s="6"/>
      <c r="AT1" s="6"/>
    </row>
    <row r="2" spans="2:46" x14ac:dyDescent="0.3">
      <c r="B2" s="638" t="s">
        <v>180</v>
      </c>
      <c r="C2" s="638"/>
      <c r="D2" s="638"/>
      <c r="E2" s="638"/>
      <c r="F2" s="638"/>
      <c r="G2" s="105"/>
      <c r="H2" s="105"/>
      <c r="I2" s="105"/>
      <c r="J2" s="105"/>
      <c r="K2" s="105"/>
      <c r="L2" s="105"/>
      <c r="M2" s="105"/>
      <c r="N2" s="105"/>
    </row>
    <row r="3" spans="2:46" ht="5.4" customHeight="1" thickBot="1" x14ac:dyDescent="0.35"/>
    <row r="4" spans="2:46" ht="15" thickBot="1" x14ac:dyDescent="0.35">
      <c r="G4" s="639" t="s">
        <v>2</v>
      </c>
      <c r="H4" s="640"/>
      <c r="I4" s="640"/>
      <c r="J4" s="641"/>
      <c r="K4" s="639" t="s">
        <v>3</v>
      </c>
      <c r="L4" s="640"/>
      <c r="M4" s="640"/>
      <c r="N4" s="641"/>
      <c r="AO4" s="639" t="s">
        <v>4</v>
      </c>
      <c r="AP4" s="640"/>
      <c r="AQ4" s="640"/>
      <c r="AR4" s="641"/>
    </row>
    <row r="5" spans="2:46" ht="45.75" customHeight="1" thickBot="1" x14ac:dyDescent="0.35">
      <c r="B5" s="11" t="s">
        <v>6</v>
      </c>
      <c r="C5" s="4" t="s">
        <v>7</v>
      </c>
      <c r="D5" s="30" t="s">
        <v>8</v>
      </c>
      <c r="E5" s="4" t="s">
        <v>9</v>
      </c>
      <c r="F5" s="30" t="s">
        <v>10</v>
      </c>
      <c r="G5" s="31" t="s">
        <v>524</v>
      </c>
      <c r="H5" s="28" t="s">
        <v>12</v>
      </c>
      <c r="I5" s="28" t="s">
        <v>56</v>
      </c>
      <c r="J5" s="32" t="s">
        <v>14</v>
      </c>
      <c r="K5" s="31" t="s">
        <v>524</v>
      </c>
      <c r="L5" s="28" t="s">
        <v>12</v>
      </c>
      <c r="M5" s="28" t="s">
        <v>56</v>
      </c>
      <c r="N5" s="32" t="s">
        <v>14</v>
      </c>
      <c r="O5" s="12" t="s">
        <v>806</v>
      </c>
      <c r="P5" s="12" t="s">
        <v>57</v>
      </c>
      <c r="Q5" s="12" t="s">
        <v>58</v>
      </c>
      <c r="R5" s="13" t="s">
        <v>60</v>
      </c>
      <c r="S5" s="13" t="s">
        <v>61</v>
      </c>
      <c r="T5" s="33" t="s">
        <v>15</v>
      </c>
      <c r="U5" s="14"/>
      <c r="V5" s="14"/>
      <c r="W5" s="34">
        <v>2018</v>
      </c>
      <c r="X5" s="34">
        <v>2019</v>
      </c>
      <c r="Y5" s="34">
        <v>2020</v>
      </c>
      <c r="Z5" s="34">
        <v>2021</v>
      </c>
      <c r="AA5" s="34"/>
      <c r="AB5" s="34">
        <v>2018</v>
      </c>
      <c r="AC5" s="34">
        <v>2019</v>
      </c>
      <c r="AD5" s="34">
        <v>2020</v>
      </c>
      <c r="AE5" s="34">
        <v>2021</v>
      </c>
      <c r="AF5" s="14"/>
      <c r="AG5" s="14"/>
      <c r="AH5" s="14"/>
      <c r="AI5" s="14"/>
      <c r="AJ5" s="14"/>
      <c r="AK5" s="14"/>
      <c r="AL5" s="14"/>
      <c r="AM5" s="14"/>
      <c r="AN5" s="14"/>
      <c r="AO5" s="31" t="s">
        <v>524</v>
      </c>
      <c r="AP5" s="28" t="s">
        <v>12</v>
      </c>
      <c r="AQ5" s="28" t="s">
        <v>56</v>
      </c>
      <c r="AR5" s="32" t="s">
        <v>14</v>
      </c>
      <c r="AS5" s="107" t="s">
        <v>15</v>
      </c>
      <c r="AT5" s="102" t="s">
        <v>807</v>
      </c>
    </row>
    <row r="6" spans="2:46" x14ac:dyDescent="0.3">
      <c r="B6" s="8" t="s">
        <v>808</v>
      </c>
      <c r="C6" s="15" t="s">
        <v>809</v>
      </c>
      <c r="D6" s="35" t="s">
        <v>810</v>
      </c>
      <c r="E6" s="36">
        <v>0.1</v>
      </c>
      <c r="F6" s="37" t="s">
        <v>811</v>
      </c>
      <c r="G6" s="26"/>
      <c r="H6" s="38"/>
      <c r="I6" s="38"/>
      <c r="J6" s="39"/>
      <c r="K6" s="26"/>
      <c r="L6" s="38"/>
      <c r="M6" s="38"/>
      <c r="N6" s="39"/>
      <c r="O6" s="40"/>
      <c r="P6" s="40"/>
      <c r="Q6" s="40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8" si="0">+ROUND(G6/1.18,2)</f>
        <v>0</v>
      </c>
      <c r="AE6" s="1">
        <f t="shared" ref="AE6:AE48" si="1">+ROUND(K6/1.18,2)</f>
        <v>0</v>
      </c>
      <c r="AO6" s="26">
        <v>18990</v>
      </c>
      <c r="AP6" s="38">
        <v>0</v>
      </c>
      <c r="AQ6" s="38">
        <v>18990</v>
      </c>
      <c r="AR6" s="39"/>
      <c r="AS6" s="21" t="s">
        <v>22</v>
      </c>
      <c r="AT6" s="101" t="s">
        <v>812</v>
      </c>
    </row>
    <row r="7" spans="2:46" x14ac:dyDescent="0.3">
      <c r="B7" s="8" t="s">
        <v>808</v>
      </c>
      <c r="C7" s="15" t="s">
        <v>809</v>
      </c>
      <c r="D7" s="35" t="s">
        <v>813</v>
      </c>
      <c r="E7" s="36">
        <v>0</v>
      </c>
      <c r="F7" s="37" t="s">
        <v>814</v>
      </c>
      <c r="G7" s="26"/>
      <c r="H7" s="38"/>
      <c r="I7" s="38"/>
      <c r="J7" s="39"/>
      <c r="K7" s="26"/>
      <c r="L7" s="38"/>
      <c r="M7" s="38"/>
      <c r="N7" s="39"/>
      <c r="O7" s="40"/>
      <c r="P7" s="40"/>
      <c r="Q7" s="40"/>
      <c r="AO7" s="26">
        <v>18990</v>
      </c>
      <c r="AP7" s="38">
        <v>0</v>
      </c>
      <c r="AQ7" s="38">
        <v>18990</v>
      </c>
      <c r="AR7" s="39"/>
      <c r="AS7" s="21" t="s">
        <v>22</v>
      </c>
      <c r="AT7" s="101" t="s">
        <v>812</v>
      </c>
    </row>
    <row r="8" spans="2:46" x14ac:dyDescent="0.3">
      <c r="B8" s="8" t="s">
        <v>808</v>
      </c>
      <c r="C8" s="15" t="s">
        <v>809</v>
      </c>
      <c r="D8" s="35" t="s">
        <v>815</v>
      </c>
      <c r="E8" s="36">
        <v>0.1</v>
      </c>
      <c r="F8" s="37" t="s">
        <v>816</v>
      </c>
      <c r="G8" s="26"/>
      <c r="H8" s="38"/>
      <c r="I8" s="38"/>
      <c r="J8" s="39"/>
      <c r="K8" s="26"/>
      <c r="L8" s="38"/>
      <c r="M8" s="38"/>
      <c r="N8" s="39"/>
      <c r="O8" s="40">
        <v>7.0000000000000007E-2</v>
      </c>
      <c r="P8" s="40">
        <v>7.0000000000000007E-2</v>
      </c>
      <c r="Q8" s="40">
        <v>7.0000000000000007E-2</v>
      </c>
      <c r="S8" t="s">
        <v>817</v>
      </c>
      <c r="T8" s="18" t="s">
        <v>102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26">
        <v>17990</v>
      </c>
      <c r="AP8" s="38">
        <v>0</v>
      </c>
      <c r="AQ8" s="38">
        <v>17990</v>
      </c>
      <c r="AR8" s="39"/>
      <c r="AS8" s="21">
        <v>0</v>
      </c>
      <c r="AT8" s="101" t="s">
        <v>812</v>
      </c>
    </row>
    <row r="9" spans="2:46" x14ac:dyDescent="0.3">
      <c r="B9" s="10" t="s">
        <v>808</v>
      </c>
      <c r="C9" s="24" t="s">
        <v>809</v>
      </c>
      <c r="D9" s="41" t="s">
        <v>818</v>
      </c>
      <c r="E9" s="42">
        <v>0</v>
      </c>
      <c r="F9" s="43" t="s">
        <v>819</v>
      </c>
      <c r="G9" s="27"/>
      <c r="H9" s="44"/>
      <c r="I9" s="44"/>
      <c r="J9" s="45"/>
      <c r="K9" s="27"/>
      <c r="L9" s="44"/>
      <c r="M9" s="44"/>
      <c r="N9" s="45"/>
      <c r="O9" s="40"/>
      <c r="P9" s="40"/>
      <c r="Q9" s="40"/>
      <c r="AO9" s="27">
        <v>17990</v>
      </c>
      <c r="AP9" s="44">
        <v>0</v>
      </c>
      <c r="AQ9" s="44">
        <v>17990</v>
      </c>
      <c r="AR9" s="45"/>
      <c r="AS9" s="108">
        <v>0</v>
      </c>
      <c r="AT9" s="101" t="s">
        <v>812</v>
      </c>
    </row>
    <row r="10" spans="2:46" s="5" customFormat="1" hidden="1" x14ac:dyDescent="0.3">
      <c r="B10" s="9" t="s">
        <v>808</v>
      </c>
      <c r="C10" s="20" t="s">
        <v>820</v>
      </c>
      <c r="D10" s="46" t="s">
        <v>821</v>
      </c>
      <c r="E10" s="47">
        <v>0.1</v>
      </c>
      <c r="F10" s="48" t="s">
        <v>822</v>
      </c>
      <c r="G10" s="49"/>
      <c r="H10" s="50"/>
      <c r="I10" s="50"/>
      <c r="J10" s="51"/>
      <c r="K10" s="49">
        <v>16990</v>
      </c>
      <c r="L10" s="50">
        <v>0</v>
      </c>
      <c r="M10" s="50">
        <f t="shared" ref="M10:M13" si="2">+K10-L10</f>
        <v>16990</v>
      </c>
      <c r="N10" s="51"/>
      <c r="O10" s="40">
        <v>7.0000000000000007E-2</v>
      </c>
      <c r="P10" s="40">
        <v>7.0000000000000007E-2</v>
      </c>
      <c r="Q10" s="40">
        <v>7.0000000000000007E-2</v>
      </c>
      <c r="S10" t="s">
        <v>823</v>
      </c>
      <c r="T10" s="18" t="s">
        <v>22</v>
      </c>
      <c r="W10" s="105" t="e">
        <f>+ROUND(#REF!/1.18/(1+E10),2)</f>
        <v>#REF!</v>
      </c>
      <c r="X10" s="105" t="e">
        <f>+ROUND(#REF!/1.18/(1+E10),2)</f>
        <v>#REF!</v>
      </c>
      <c r="Y10" s="105">
        <f>+ROUND(I10/1.18/(1+E10),2)</f>
        <v>0</v>
      </c>
      <c r="Z10" s="105">
        <f>+ROUND(M10/1.18/(1+E10),2)</f>
        <v>13089.37</v>
      </c>
      <c r="AA10" s="105"/>
      <c r="AB10" s="105" t="e">
        <f>+ROUND(#REF!/1.18,2)</f>
        <v>#REF!</v>
      </c>
      <c r="AC10" s="105" t="e">
        <f>+ROUND(#REF!/1.18,2)</f>
        <v>#REF!</v>
      </c>
      <c r="AD10" s="105">
        <f t="shared" si="0"/>
        <v>0</v>
      </c>
      <c r="AE10" s="105">
        <f t="shared" si="1"/>
        <v>14398.31</v>
      </c>
      <c r="AO10" s="49"/>
      <c r="AP10" s="50"/>
      <c r="AQ10" s="50"/>
      <c r="AR10" s="51"/>
      <c r="AS10" s="109">
        <v>0</v>
      </c>
      <c r="AT10" s="103"/>
    </row>
    <row r="11" spans="2:46" hidden="1" x14ac:dyDescent="0.3">
      <c r="B11" s="52" t="s">
        <v>808</v>
      </c>
      <c r="C11" s="23" t="s">
        <v>820</v>
      </c>
      <c r="D11" s="35" t="s">
        <v>824</v>
      </c>
      <c r="E11" s="36">
        <v>0</v>
      </c>
      <c r="F11" s="53" t="s">
        <v>825</v>
      </c>
      <c r="G11" s="26"/>
      <c r="H11" s="38"/>
      <c r="I11" s="38"/>
      <c r="J11" s="39"/>
      <c r="K11" s="54">
        <v>16990</v>
      </c>
      <c r="L11" s="38">
        <v>0</v>
      </c>
      <c r="M11" s="38">
        <f t="shared" si="2"/>
        <v>16990</v>
      </c>
      <c r="N11" s="55"/>
      <c r="O11" s="40">
        <v>7.0000000000000007E-2</v>
      </c>
      <c r="P11" s="40">
        <v>7.0000000000000007E-2</v>
      </c>
      <c r="Q11" s="40">
        <v>7.0000000000000007E-2</v>
      </c>
      <c r="S11" t="e">
        <v>#N/A</v>
      </c>
      <c r="T11" s="18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54"/>
      <c r="AP11" s="38"/>
      <c r="AQ11" s="38"/>
      <c r="AR11" s="55"/>
      <c r="AS11" s="21">
        <v>0</v>
      </c>
      <c r="AT11" s="101"/>
    </row>
    <row r="12" spans="2:46" hidden="1" x14ac:dyDescent="0.3">
      <c r="B12" s="52" t="s">
        <v>808</v>
      </c>
      <c r="C12" s="23" t="s">
        <v>820</v>
      </c>
      <c r="D12" s="35" t="s">
        <v>826</v>
      </c>
      <c r="E12" s="36">
        <v>0.1</v>
      </c>
      <c r="F12" s="53" t="s">
        <v>827</v>
      </c>
      <c r="G12" s="26"/>
      <c r="H12" s="38"/>
      <c r="I12" s="38"/>
      <c r="J12" s="39"/>
      <c r="K12" s="26">
        <v>15490</v>
      </c>
      <c r="L12" s="38">
        <v>0</v>
      </c>
      <c r="M12" s="38">
        <f t="shared" si="2"/>
        <v>15490</v>
      </c>
      <c r="N12" s="39"/>
      <c r="O12" s="40">
        <v>7.0000000000000007E-2</v>
      </c>
      <c r="P12" s="40">
        <v>7.0000000000000007E-2</v>
      </c>
      <c r="Q12" s="40">
        <v>7.0000000000000007E-2</v>
      </c>
      <c r="S12" t="s">
        <v>828</v>
      </c>
      <c r="T12" s="18" t="s">
        <v>22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26"/>
      <c r="AP12" s="38"/>
      <c r="AQ12" s="38"/>
      <c r="AR12" s="39"/>
      <c r="AS12" s="21">
        <v>0</v>
      </c>
      <c r="AT12" s="101"/>
    </row>
    <row r="13" spans="2:46" hidden="1" x14ac:dyDescent="0.3">
      <c r="B13" s="52" t="s">
        <v>808</v>
      </c>
      <c r="C13" s="23" t="s">
        <v>820</v>
      </c>
      <c r="D13" s="35" t="s">
        <v>829</v>
      </c>
      <c r="E13" s="36">
        <v>0</v>
      </c>
      <c r="F13" s="53" t="s">
        <v>830</v>
      </c>
      <c r="G13" s="26"/>
      <c r="H13" s="38"/>
      <c r="I13" s="38"/>
      <c r="J13" s="39"/>
      <c r="K13" s="26">
        <v>15490</v>
      </c>
      <c r="L13" s="38">
        <v>0</v>
      </c>
      <c r="M13" s="38">
        <f t="shared" si="2"/>
        <v>15490</v>
      </c>
      <c r="N13" s="39"/>
      <c r="O13" s="40">
        <v>7.0000000000000007E-2</v>
      </c>
      <c r="P13" s="40">
        <v>7.0000000000000007E-2</v>
      </c>
      <c r="Q13" s="40">
        <v>7.0000000000000007E-2</v>
      </c>
      <c r="S13" t="e">
        <v>#N/A</v>
      </c>
      <c r="T13" s="18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26"/>
      <c r="AP13" s="38"/>
      <c r="AQ13" s="38"/>
      <c r="AR13" s="39"/>
      <c r="AS13" s="21">
        <v>0</v>
      </c>
      <c r="AT13" s="101"/>
    </row>
    <row r="14" spans="2:46" s="5" customFormat="1" x14ac:dyDescent="0.3">
      <c r="B14" s="9" t="s">
        <v>808</v>
      </c>
      <c r="C14" s="20" t="s">
        <v>831</v>
      </c>
      <c r="D14" s="46" t="s">
        <v>832</v>
      </c>
      <c r="E14" s="47">
        <v>0.1</v>
      </c>
      <c r="F14" s="48" t="s">
        <v>833</v>
      </c>
      <c r="G14" s="49"/>
      <c r="H14" s="50"/>
      <c r="I14" s="50"/>
      <c r="J14" s="51"/>
      <c r="K14" s="49">
        <v>17490</v>
      </c>
      <c r="L14" s="50">
        <v>500</v>
      </c>
      <c r="M14" s="50">
        <f>+K14-L14</f>
        <v>16990</v>
      </c>
      <c r="N14" s="51"/>
      <c r="O14" s="56"/>
      <c r="P14" s="56"/>
      <c r="Q14" s="56"/>
      <c r="R14" s="57"/>
      <c r="S14" s="22"/>
      <c r="T14" s="58"/>
      <c r="U14" s="57"/>
      <c r="V14" s="57"/>
      <c r="W14" s="59"/>
      <c r="X14" s="59"/>
      <c r="Y14" s="59"/>
      <c r="Z14" s="59"/>
      <c r="AA14" s="59"/>
      <c r="AB14" s="59"/>
      <c r="AC14" s="59"/>
      <c r="AD14" s="59"/>
      <c r="AE14" s="59">
        <f t="shared" si="1"/>
        <v>14822.03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49">
        <v>18490</v>
      </c>
      <c r="AP14" s="50">
        <v>500</v>
      </c>
      <c r="AQ14" s="50">
        <f>+AO14-AP14</f>
        <v>17990</v>
      </c>
      <c r="AR14" s="51"/>
      <c r="AS14" s="109" t="s">
        <v>22</v>
      </c>
      <c r="AT14" s="103" t="s">
        <v>834</v>
      </c>
    </row>
    <row r="15" spans="2:46" s="5" customFormat="1" x14ac:dyDescent="0.3">
      <c r="B15" s="8" t="s">
        <v>808</v>
      </c>
      <c r="C15" s="15" t="s">
        <v>831</v>
      </c>
      <c r="D15" s="60" t="s">
        <v>835</v>
      </c>
      <c r="E15" s="61">
        <v>0</v>
      </c>
      <c r="F15" s="62" t="s">
        <v>836</v>
      </c>
      <c r="G15" s="54"/>
      <c r="H15" s="63"/>
      <c r="I15" s="63"/>
      <c r="J15" s="55"/>
      <c r="K15" s="54">
        <v>17490</v>
      </c>
      <c r="L15" s="63">
        <v>500</v>
      </c>
      <c r="M15" s="63">
        <v>16990</v>
      </c>
      <c r="N15" s="55"/>
      <c r="O15" s="40"/>
      <c r="P15" s="40"/>
      <c r="Q15" s="40"/>
      <c r="S15"/>
      <c r="T15" s="18"/>
      <c r="W15" s="105"/>
      <c r="X15" s="105"/>
      <c r="Y15" s="105"/>
      <c r="Z15" s="105"/>
      <c r="AA15" s="105"/>
      <c r="AB15" s="105"/>
      <c r="AC15" s="105"/>
      <c r="AD15" s="105"/>
      <c r="AE15" s="105">
        <f t="shared" si="1"/>
        <v>14822.03</v>
      </c>
      <c r="AO15" s="54">
        <v>18490</v>
      </c>
      <c r="AP15" s="63">
        <v>500</v>
      </c>
      <c r="AQ15" s="63">
        <f t="shared" ref="AQ15:AQ20" si="3">+AO15-AP15</f>
        <v>17990</v>
      </c>
      <c r="AR15" s="55"/>
      <c r="AS15" s="110" t="s">
        <v>22</v>
      </c>
      <c r="AT15" s="103" t="s">
        <v>834</v>
      </c>
    </row>
    <row r="16" spans="2:46" s="5" customFormat="1" x14ac:dyDescent="0.3">
      <c r="B16" s="8" t="s">
        <v>808</v>
      </c>
      <c r="C16" s="15" t="s">
        <v>831</v>
      </c>
      <c r="D16" s="60" t="s">
        <v>837</v>
      </c>
      <c r="E16" s="61">
        <v>0.1</v>
      </c>
      <c r="F16" s="62" t="s">
        <v>838</v>
      </c>
      <c r="G16" s="54"/>
      <c r="H16" s="63"/>
      <c r="I16" s="63"/>
      <c r="J16" s="55"/>
      <c r="K16" s="54"/>
      <c r="L16" s="63"/>
      <c r="M16" s="63"/>
      <c r="N16" s="55"/>
      <c r="O16" s="40"/>
      <c r="P16" s="40"/>
      <c r="Q16" s="40"/>
      <c r="S16"/>
      <c r="T16" s="18"/>
      <c r="W16" s="105"/>
      <c r="X16" s="105"/>
      <c r="Y16" s="105"/>
      <c r="Z16" s="105"/>
      <c r="AA16" s="105"/>
      <c r="AB16" s="105"/>
      <c r="AC16" s="105"/>
      <c r="AD16" s="105"/>
      <c r="AE16" s="105">
        <f t="shared" si="1"/>
        <v>0</v>
      </c>
      <c r="AO16" s="54">
        <v>20490</v>
      </c>
      <c r="AP16" s="63">
        <v>500</v>
      </c>
      <c r="AQ16" s="63">
        <f t="shared" si="3"/>
        <v>19990</v>
      </c>
      <c r="AR16" s="55"/>
      <c r="AS16" s="110" t="s">
        <v>22</v>
      </c>
      <c r="AT16" s="103" t="s">
        <v>834</v>
      </c>
    </row>
    <row r="17" spans="2:46" x14ac:dyDescent="0.3">
      <c r="B17" s="52" t="s">
        <v>808</v>
      </c>
      <c r="C17" s="23" t="s">
        <v>831</v>
      </c>
      <c r="D17" s="35" t="s">
        <v>839</v>
      </c>
      <c r="E17" s="36">
        <v>0</v>
      </c>
      <c r="F17" s="53" t="s">
        <v>840</v>
      </c>
      <c r="G17" s="26"/>
      <c r="H17" s="38"/>
      <c r="I17" s="38"/>
      <c r="J17" s="39"/>
      <c r="K17" s="26"/>
      <c r="L17" s="38"/>
      <c r="M17" s="38"/>
      <c r="N17" s="39"/>
      <c r="O17" s="40"/>
      <c r="P17" s="40"/>
      <c r="Q17" s="40"/>
      <c r="AE17" s="1">
        <f t="shared" si="1"/>
        <v>0</v>
      </c>
      <c r="AO17" s="26">
        <v>20490</v>
      </c>
      <c r="AP17" s="38">
        <v>500</v>
      </c>
      <c r="AQ17" s="38">
        <f t="shared" si="3"/>
        <v>19990</v>
      </c>
      <c r="AR17" s="39"/>
      <c r="AS17" s="21" t="s">
        <v>22</v>
      </c>
      <c r="AT17" s="103" t="s">
        <v>834</v>
      </c>
    </row>
    <row r="18" spans="2:46" x14ac:dyDescent="0.3">
      <c r="B18" s="52" t="s">
        <v>808</v>
      </c>
      <c r="C18" s="23" t="s">
        <v>831</v>
      </c>
      <c r="D18" s="35" t="s">
        <v>841</v>
      </c>
      <c r="E18" s="36">
        <v>0.1</v>
      </c>
      <c r="F18" s="53" t="s">
        <v>842</v>
      </c>
      <c r="G18" s="26"/>
      <c r="H18" s="38"/>
      <c r="I18" s="38"/>
      <c r="J18" s="39"/>
      <c r="K18" s="26"/>
      <c r="L18" s="38"/>
      <c r="M18" s="38"/>
      <c r="N18" s="39"/>
      <c r="O18" s="40"/>
      <c r="P18" s="40"/>
      <c r="Q18" s="40"/>
      <c r="AO18" s="26">
        <v>22990</v>
      </c>
      <c r="AP18" s="38">
        <v>300</v>
      </c>
      <c r="AQ18" s="38">
        <f t="shared" si="3"/>
        <v>22690</v>
      </c>
      <c r="AR18" s="39"/>
      <c r="AS18" s="21" t="s">
        <v>22</v>
      </c>
      <c r="AT18" s="101"/>
    </row>
    <row r="19" spans="2:46" hidden="1" x14ac:dyDescent="0.3">
      <c r="B19" s="52" t="s">
        <v>808</v>
      </c>
      <c r="C19" s="23" t="s">
        <v>831</v>
      </c>
      <c r="D19" s="35" t="s">
        <v>843</v>
      </c>
      <c r="E19" s="36">
        <v>0</v>
      </c>
      <c r="F19" s="53" t="s">
        <v>844</v>
      </c>
      <c r="G19" s="26"/>
      <c r="H19" s="38"/>
      <c r="I19" s="38"/>
      <c r="J19" s="39"/>
      <c r="K19" s="26"/>
      <c r="L19" s="38"/>
      <c r="M19" s="38"/>
      <c r="N19" s="39"/>
      <c r="O19" s="40"/>
      <c r="P19" s="40"/>
      <c r="Q19" s="40"/>
      <c r="AO19" s="26">
        <v>22990</v>
      </c>
      <c r="AP19" s="38">
        <v>300</v>
      </c>
      <c r="AQ19" s="38">
        <f t="shared" si="3"/>
        <v>22690</v>
      </c>
      <c r="AR19" s="39"/>
      <c r="AS19" s="21" t="s">
        <v>22</v>
      </c>
      <c r="AT19" s="101"/>
    </row>
    <row r="20" spans="2:46" x14ac:dyDescent="0.3">
      <c r="B20" s="52" t="s">
        <v>808</v>
      </c>
      <c r="C20" s="23" t="s">
        <v>831</v>
      </c>
      <c r="D20" s="35" t="s">
        <v>845</v>
      </c>
      <c r="E20" s="36">
        <v>0.1</v>
      </c>
      <c r="F20" s="53" t="s">
        <v>846</v>
      </c>
      <c r="G20" s="26"/>
      <c r="H20" s="38"/>
      <c r="I20" s="38"/>
      <c r="J20" s="39"/>
      <c r="K20" s="26"/>
      <c r="L20" s="38"/>
      <c r="M20" s="38"/>
      <c r="N20" s="39"/>
      <c r="O20" s="40"/>
      <c r="P20" s="40"/>
      <c r="Q20" s="40"/>
      <c r="AO20" s="26">
        <v>23290</v>
      </c>
      <c r="AP20" s="38">
        <v>300</v>
      </c>
      <c r="AQ20" s="38">
        <f t="shared" si="3"/>
        <v>22990</v>
      </c>
      <c r="AR20" s="39"/>
      <c r="AS20" s="21" t="s">
        <v>22</v>
      </c>
      <c r="AT20" s="101"/>
    </row>
    <row r="21" spans="2:46" hidden="1" x14ac:dyDescent="0.3">
      <c r="B21" s="64" t="s">
        <v>808</v>
      </c>
      <c r="C21" s="25" t="s">
        <v>831</v>
      </c>
      <c r="D21" s="41" t="s">
        <v>847</v>
      </c>
      <c r="E21" s="42">
        <v>0</v>
      </c>
      <c r="F21" s="65" t="s">
        <v>848</v>
      </c>
      <c r="G21" s="27"/>
      <c r="H21" s="44"/>
      <c r="I21" s="44"/>
      <c r="J21" s="45"/>
      <c r="K21" s="27"/>
      <c r="L21" s="44"/>
      <c r="M21" s="44"/>
      <c r="N21" s="45"/>
      <c r="O21" s="66"/>
      <c r="P21" s="66"/>
      <c r="Q21" s="66"/>
      <c r="R21" s="19"/>
      <c r="S21" s="19"/>
      <c r="T21" s="67"/>
      <c r="U21" s="19"/>
      <c r="V21" s="19"/>
      <c r="W21" s="68"/>
      <c r="X21" s="68"/>
      <c r="Y21" s="68"/>
      <c r="Z21" s="68"/>
      <c r="AA21" s="68"/>
      <c r="AB21" s="68"/>
      <c r="AC21" s="68"/>
      <c r="AD21" s="68"/>
      <c r="AE21" s="68"/>
      <c r="AF21" s="19"/>
      <c r="AG21" s="19"/>
      <c r="AH21" s="19"/>
      <c r="AI21" s="19"/>
      <c r="AJ21" s="19"/>
      <c r="AK21" s="19"/>
      <c r="AL21" s="19"/>
      <c r="AM21" s="19"/>
      <c r="AN21" s="19"/>
      <c r="AO21" s="27">
        <v>23290</v>
      </c>
      <c r="AP21" s="44">
        <v>300</v>
      </c>
      <c r="AQ21" s="44">
        <f>+AO21-AP21</f>
        <v>22990</v>
      </c>
      <c r="AR21" s="45"/>
      <c r="AS21" s="108" t="s">
        <v>22</v>
      </c>
      <c r="AT21" s="101"/>
    </row>
    <row r="22" spans="2:46" x14ac:dyDescent="0.3">
      <c r="B22" s="69" t="s">
        <v>808</v>
      </c>
      <c r="C22" s="70" t="s">
        <v>849</v>
      </c>
      <c r="D22" s="71" t="s">
        <v>850</v>
      </c>
      <c r="E22" s="72">
        <v>0</v>
      </c>
      <c r="F22" s="73" t="s">
        <v>851</v>
      </c>
      <c r="G22" s="74"/>
      <c r="H22" s="75"/>
      <c r="I22" s="75"/>
      <c r="J22" s="76"/>
      <c r="K22" s="74"/>
      <c r="L22" s="75"/>
      <c r="M22" s="75"/>
      <c r="N22" s="76"/>
      <c r="O22" s="56">
        <v>7.0000000000000007E-2</v>
      </c>
      <c r="P22" s="56">
        <v>7.0000000000000007E-2</v>
      </c>
      <c r="Q22" s="56">
        <v>7.0000000000000007E-2</v>
      </c>
      <c r="R22" s="22"/>
      <c r="S22" s="22" t="e">
        <v>#N/A</v>
      </c>
      <c r="T22" s="58" t="s">
        <v>116</v>
      </c>
      <c r="U22" s="22" t="s">
        <v>852</v>
      </c>
      <c r="V22" s="22"/>
      <c r="W22" s="77" t="e">
        <f>+ROUND(#REF!/1.18/(1+E22),2)</f>
        <v>#REF!</v>
      </c>
      <c r="X22" s="77" t="e">
        <f>+ROUND(#REF!/1.18/(1+E22),2)</f>
        <v>#REF!</v>
      </c>
      <c r="Y22" s="77">
        <f t="shared" ref="Y22:Y48" si="4">+ROUND(I22/1.18/(1+E22),2)</f>
        <v>0</v>
      </c>
      <c r="Z22" s="77">
        <f t="shared" ref="Z22:Z48" si="5">+ROUND(M22/1.18/(1+E22),2)</f>
        <v>0</v>
      </c>
      <c r="AA22" s="77"/>
      <c r="AB22" s="77" t="e">
        <f>+ROUND(#REF!/1.18,2)</f>
        <v>#REF!</v>
      </c>
      <c r="AC22" s="77" t="e">
        <f>+ROUND(#REF!/1.18,2)</f>
        <v>#REF!</v>
      </c>
      <c r="AD22" s="77">
        <f t="shared" si="0"/>
        <v>0</v>
      </c>
      <c r="AE22" s="77">
        <f t="shared" si="1"/>
        <v>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74">
        <v>16490</v>
      </c>
      <c r="AP22" s="75">
        <v>500</v>
      </c>
      <c r="AQ22" s="75">
        <f>+AO22-AP22</f>
        <v>15990</v>
      </c>
      <c r="AR22" s="76"/>
      <c r="AS22" s="111">
        <v>0</v>
      </c>
      <c r="AT22" s="101"/>
    </row>
    <row r="23" spans="2:46" hidden="1" x14ac:dyDescent="0.3">
      <c r="B23" s="52" t="s">
        <v>808</v>
      </c>
      <c r="C23" s="23" t="s">
        <v>853</v>
      </c>
      <c r="D23" s="35" t="s">
        <v>854</v>
      </c>
      <c r="E23" s="36">
        <v>0.1</v>
      </c>
      <c r="F23" s="53" t="s">
        <v>855</v>
      </c>
      <c r="G23" s="26">
        <v>28490</v>
      </c>
      <c r="H23" s="38">
        <v>0</v>
      </c>
      <c r="I23" s="38">
        <f>+G23-H23</f>
        <v>28490</v>
      </c>
      <c r="J23" s="39"/>
      <c r="K23" s="54"/>
      <c r="L23" s="38"/>
      <c r="M23" s="38"/>
      <c r="N23" s="55"/>
      <c r="O23" s="40">
        <v>7.0000000000000007E-2</v>
      </c>
      <c r="P23" s="40">
        <v>7.0000000000000007E-2</v>
      </c>
      <c r="Q23" s="40">
        <v>7.0000000000000007E-2</v>
      </c>
      <c r="S23" t="s">
        <v>856</v>
      </c>
      <c r="T23" s="18" t="s">
        <v>102</v>
      </c>
      <c r="W23" s="1" t="e">
        <f>+ROUND(#REF!/1.18/(1+E23),2)</f>
        <v>#REF!</v>
      </c>
      <c r="X23" s="1" t="e">
        <f>+ROUND(#REF!/1.18/(1+E23),2)</f>
        <v>#REF!</v>
      </c>
      <c r="Y23" s="1">
        <f t="shared" si="4"/>
        <v>21949.15</v>
      </c>
      <c r="Z23" s="1">
        <f t="shared" si="5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54"/>
      <c r="AP23" s="38"/>
      <c r="AQ23" s="38"/>
      <c r="AR23" s="55"/>
      <c r="AS23" s="21">
        <v>0</v>
      </c>
      <c r="AT23" s="101"/>
    </row>
    <row r="24" spans="2:46" s="5" customFormat="1" x14ac:dyDescent="0.3">
      <c r="B24" s="9" t="s">
        <v>808</v>
      </c>
      <c r="C24" s="20" t="s">
        <v>857</v>
      </c>
      <c r="D24" s="46" t="s">
        <v>858</v>
      </c>
      <c r="E24" s="47">
        <v>0.05</v>
      </c>
      <c r="F24" s="48" t="s">
        <v>859</v>
      </c>
      <c r="G24" s="49"/>
      <c r="H24" s="50"/>
      <c r="I24" s="50"/>
      <c r="J24" s="51"/>
      <c r="K24" s="49"/>
      <c r="L24" s="50"/>
      <c r="M24" s="50"/>
      <c r="N24" s="51"/>
      <c r="O24" s="40">
        <v>7.0000000000000007E-2</v>
      </c>
      <c r="P24" s="40">
        <v>7.0000000000000007E-2</v>
      </c>
      <c r="Q24" s="40">
        <v>7.0000000000000007E-2</v>
      </c>
      <c r="S24" t="s">
        <v>860</v>
      </c>
      <c r="T24" s="18" t="s">
        <v>22</v>
      </c>
      <c r="W24" s="105" t="e">
        <f>+ROUND(#REF!/1.18/(1+E24),2)</f>
        <v>#REF!</v>
      </c>
      <c r="X24" s="105" t="e">
        <f>+ROUND(#REF!/1.18/(1+E24),2)</f>
        <v>#REF!</v>
      </c>
      <c r="Y24" s="105">
        <f t="shared" si="4"/>
        <v>0</v>
      </c>
      <c r="Z24" s="105">
        <f t="shared" si="5"/>
        <v>0</v>
      </c>
      <c r="AA24" s="105"/>
      <c r="AB24" s="105" t="e">
        <f>+ROUND(#REF!/1.18,2)</f>
        <v>#REF!</v>
      </c>
      <c r="AC24" s="105" t="e">
        <f>+ROUND(#REF!/1.18,2)</f>
        <v>#REF!</v>
      </c>
      <c r="AD24" s="105">
        <f t="shared" si="0"/>
        <v>0</v>
      </c>
      <c r="AE24" s="105">
        <f t="shared" si="1"/>
        <v>0</v>
      </c>
      <c r="AO24" s="49">
        <v>9490</v>
      </c>
      <c r="AP24" s="50">
        <v>500</v>
      </c>
      <c r="AQ24" s="50">
        <f t="shared" ref="AQ24:AQ33" si="6">+AO24-AP24</f>
        <v>8990</v>
      </c>
      <c r="AR24" s="51"/>
      <c r="AS24" s="109">
        <v>0</v>
      </c>
      <c r="AT24" s="103" t="s">
        <v>220</v>
      </c>
    </row>
    <row r="25" spans="2:46" x14ac:dyDescent="0.3">
      <c r="B25" s="52" t="s">
        <v>808</v>
      </c>
      <c r="C25" s="23" t="s">
        <v>857</v>
      </c>
      <c r="D25" s="35" t="s">
        <v>861</v>
      </c>
      <c r="E25" s="36">
        <v>0</v>
      </c>
      <c r="F25" s="53" t="s">
        <v>862</v>
      </c>
      <c r="G25" s="26"/>
      <c r="H25" s="38"/>
      <c r="I25" s="38"/>
      <c r="J25" s="39"/>
      <c r="K25" s="54"/>
      <c r="L25" s="63"/>
      <c r="M25" s="63"/>
      <c r="N25" s="55"/>
      <c r="O25" s="40">
        <v>7.0000000000000007E-2</v>
      </c>
      <c r="P25" s="40">
        <v>7.0000000000000007E-2</v>
      </c>
      <c r="Q25" s="40">
        <v>7.0000000000000007E-2</v>
      </c>
      <c r="S25" t="e">
        <v>#N/A</v>
      </c>
      <c r="T25" s="18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4"/>
        <v>0</v>
      </c>
      <c r="Z25" s="1">
        <f t="shared" si="5"/>
        <v>0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0</v>
      </c>
      <c r="AE25" s="1">
        <f t="shared" si="1"/>
        <v>0</v>
      </c>
      <c r="AO25" s="54">
        <v>9990</v>
      </c>
      <c r="AP25" s="63">
        <v>0</v>
      </c>
      <c r="AQ25" s="63">
        <f t="shared" si="6"/>
        <v>9990</v>
      </c>
      <c r="AR25" s="55"/>
      <c r="AS25" s="110">
        <v>0</v>
      </c>
      <c r="AT25" s="103"/>
    </row>
    <row r="26" spans="2:46" x14ac:dyDescent="0.3">
      <c r="B26" s="52" t="s">
        <v>808</v>
      </c>
      <c r="C26" s="23" t="s">
        <v>857</v>
      </c>
      <c r="D26" s="35" t="s">
        <v>863</v>
      </c>
      <c r="E26" s="36">
        <v>0.05</v>
      </c>
      <c r="F26" s="53" t="s">
        <v>864</v>
      </c>
      <c r="G26" s="26"/>
      <c r="H26" s="38"/>
      <c r="I26" s="38"/>
      <c r="J26" s="39"/>
      <c r="K26" s="54"/>
      <c r="L26" s="63"/>
      <c r="M26" s="63"/>
      <c r="N26" s="55"/>
      <c r="O26" s="40">
        <v>7.0000000000000007E-2</v>
      </c>
      <c r="P26" s="40">
        <v>7.0000000000000007E-2</v>
      </c>
      <c r="Q26" s="40">
        <v>7.0000000000000007E-2</v>
      </c>
      <c r="S26" t="s">
        <v>865</v>
      </c>
      <c r="T26" s="18" t="s">
        <v>102</v>
      </c>
      <c r="W26" s="1" t="e">
        <f>+ROUND(#REF!/1.18/(1+E26),2)</f>
        <v>#REF!</v>
      </c>
      <c r="X26" s="1" t="e">
        <f>+ROUND(#REF!/1.18/(1+E26),2)</f>
        <v>#REF!</v>
      </c>
      <c r="Y26" s="1">
        <f t="shared" si="4"/>
        <v>0</v>
      </c>
      <c r="Z26" s="1">
        <f t="shared" si="5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54">
        <v>12490</v>
      </c>
      <c r="AP26" s="63">
        <v>0</v>
      </c>
      <c r="AQ26" s="63">
        <f t="shared" si="6"/>
        <v>12490</v>
      </c>
      <c r="AR26" s="55"/>
      <c r="AS26" s="110" t="s">
        <v>22</v>
      </c>
      <c r="AT26" s="103"/>
    </row>
    <row r="27" spans="2:46" x14ac:dyDescent="0.3">
      <c r="B27" s="52" t="s">
        <v>808</v>
      </c>
      <c r="C27" s="23" t="s">
        <v>857</v>
      </c>
      <c r="D27" s="35" t="s">
        <v>866</v>
      </c>
      <c r="E27" s="36">
        <v>0</v>
      </c>
      <c r="F27" s="53" t="s">
        <v>867</v>
      </c>
      <c r="G27" s="26"/>
      <c r="H27" s="38"/>
      <c r="I27" s="38"/>
      <c r="J27" s="39"/>
      <c r="K27" s="54"/>
      <c r="L27" s="63"/>
      <c r="M27" s="63"/>
      <c r="N27" s="55"/>
      <c r="O27" s="40">
        <v>7.0000000000000007E-2</v>
      </c>
      <c r="P27" s="40">
        <v>7.0000000000000007E-2</v>
      </c>
      <c r="Q27" s="40">
        <v>7.0000000000000007E-2</v>
      </c>
      <c r="S27" t="e">
        <v>#N/A</v>
      </c>
      <c r="T27" s="18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4"/>
        <v>0</v>
      </c>
      <c r="Z27" s="1">
        <f t="shared" si="5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54">
        <f>+AO26+600</f>
        <v>13090</v>
      </c>
      <c r="AP27" s="63">
        <v>0</v>
      </c>
      <c r="AQ27" s="63">
        <f t="shared" si="6"/>
        <v>13090</v>
      </c>
      <c r="AR27" s="55"/>
      <c r="AS27" s="110" t="s">
        <v>22</v>
      </c>
      <c r="AT27" s="103"/>
    </row>
    <row r="28" spans="2:46" x14ac:dyDescent="0.3">
      <c r="B28" s="52" t="s">
        <v>808</v>
      </c>
      <c r="C28" s="23" t="s">
        <v>857</v>
      </c>
      <c r="D28" s="35" t="s">
        <v>868</v>
      </c>
      <c r="E28" s="36">
        <v>0.05</v>
      </c>
      <c r="F28" s="53" t="s">
        <v>869</v>
      </c>
      <c r="G28" s="26"/>
      <c r="H28" s="38"/>
      <c r="I28" s="38"/>
      <c r="J28" s="39"/>
      <c r="K28" s="54"/>
      <c r="L28" s="63"/>
      <c r="M28" s="63"/>
      <c r="N28" s="55"/>
      <c r="O28" s="40">
        <v>7.0000000000000007E-2</v>
      </c>
      <c r="P28" s="40">
        <v>7.0000000000000007E-2</v>
      </c>
      <c r="Q28" s="40">
        <v>7.0000000000000007E-2</v>
      </c>
      <c r="S28" t="s">
        <v>870</v>
      </c>
      <c r="T28" s="18" t="s">
        <v>28</v>
      </c>
      <c r="W28" s="1" t="e">
        <f>+ROUND(#REF!/1.18/(1+E28),2)</f>
        <v>#REF!</v>
      </c>
      <c r="X28" s="1" t="e">
        <f>+ROUND(#REF!/1.18/(1+E28),2)</f>
        <v>#REF!</v>
      </c>
      <c r="Y28" s="1">
        <f t="shared" si="4"/>
        <v>0</v>
      </c>
      <c r="Z28" s="1">
        <f t="shared" si="5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54">
        <v>10990</v>
      </c>
      <c r="AP28" s="63">
        <v>0</v>
      </c>
      <c r="AQ28" s="63">
        <f t="shared" si="6"/>
        <v>10990</v>
      </c>
      <c r="AR28" s="55"/>
      <c r="AS28" s="110" t="s">
        <v>22</v>
      </c>
      <c r="AT28" s="103"/>
    </row>
    <row r="29" spans="2:46" x14ac:dyDescent="0.3">
      <c r="B29" s="64" t="s">
        <v>808</v>
      </c>
      <c r="C29" s="25" t="s">
        <v>857</v>
      </c>
      <c r="D29" s="41" t="s">
        <v>871</v>
      </c>
      <c r="E29" s="42">
        <v>0</v>
      </c>
      <c r="F29" s="65" t="s">
        <v>872</v>
      </c>
      <c r="G29" s="27"/>
      <c r="H29" s="44"/>
      <c r="I29" s="44"/>
      <c r="J29" s="45"/>
      <c r="K29" s="78"/>
      <c r="L29" s="63"/>
      <c r="M29" s="79"/>
      <c r="N29" s="80"/>
      <c r="O29" s="40">
        <v>7.0000000000000007E-2</v>
      </c>
      <c r="P29" s="40">
        <v>7.0000000000000007E-2</v>
      </c>
      <c r="Q29" s="40">
        <v>7.0000000000000007E-2</v>
      </c>
      <c r="S29" t="e">
        <v>#N/A</v>
      </c>
      <c r="T29" s="18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4"/>
        <v>0</v>
      </c>
      <c r="Z29" s="1">
        <f t="shared" si="5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78">
        <f>+AO28+600</f>
        <v>11590</v>
      </c>
      <c r="AP29" s="63">
        <v>0</v>
      </c>
      <c r="AQ29" s="79">
        <f t="shared" si="6"/>
        <v>11590</v>
      </c>
      <c r="AR29" s="80"/>
      <c r="AS29" s="112" t="s">
        <v>22</v>
      </c>
      <c r="AT29" s="103"/>
    </row>
    <row r="30" spans="2:46" s="3" customFormat="1" x14ac:dyDescent="0.3">
      <c r="B30" s="81" t="s">
        <v>808</v>
      </c>
      <c r="C30" s="82" t="s">
        <v>873</v>
      </c>
      <c r="D30" s="83" t="s">
        <v>874</v>
      </c>
      <c r="E30" s="84">
        <v>0.1</v>
      </c>
      <c r="F30" s="85" t="s">
        <v>875</v>
      </c>
      <c r="G30" s="86"/>
      <c r="H30" s="87"/>
      <c r="I30" s="87"/>
      <c r="J30" s="88"/>
      <c r="K30" s="86">
        <v>10990</v>
      </c>
      <c r="L30" s="87">
        <v>0</v>
      </c>
      <c r="M30" s="87">
        <f>+K30-L30</f>
        <v>10990</v>
      </c>
      <c r="N30" s="88"/>
      <c r="O30" s="40">
        <v>7.0000000000000007E-2</v>
      </c>
      <c r="P30" s="40">
        <v>7.0000000000000007E-2</v>
      </c>
      <c r="Q30" s="40">
        <v>7.0000000000000007E-2</v>
      </c>
      <c r="S30" t="s">
        <v>876</v>
      </c>
      <c r="T30" s="18" t="s">
        <v>22</v>
      </c>
      <c r="W30" s="7" t="e">
        <f>+ROUND(#REF!/1.18/(1+E30),2)</f>
        <v>#REF!</v>
      </c>
      <c r="X30" s="7" t="e">
        <f>+ROUND(#REF!/1.18/(1+E30),2)</f>
        <v>#REF!</v>
      </c>
      <c r="Y30" s="7">
        <f t="shared" si="4"/>
        <v>0</v>
      </c>
      <c r="Z30" s="7">
        <f t="shared" si="5"/>
        <v>8466.8700000000008</v>
      </c>
      <c r="AA30" s="7"/>
      <c r="AB30" s="7" t="e">
        <f>+ROUND(#REF!/1.18,2)</f>
        <v>#REF!</v>
      </c>
      <c r="AC30" s="7" t="e">
        <f>+ROUND(#REF!/1.18,2)</f>
        <v>#REF!</v>
      </c>
      <c r="AD30" s="7">
        <f t="shared" si="0"/>
        <v>0</v>
      </c>
      <c r="AE30" s="7">
        <f t="shared" si="1"/>
        <v>9313.56</v>
      </c>
      <c r="AO30" s="86">
        <v>10990</v>
      </c>
      <c r="AP30" s="87">
        <v>0</v>
      </c>
      <c r="AQ30" s="87">
        <f>+AO30-AP30</f>
        <v>10990</v>
      </c>
      <c r="AR30" s="88"/>
      <c r="AS30" s="113" t="s">
        <v>22</v>
      </c>
      <c r="AT30" s="101" t="s">
        <v>877</v>
      </c>
    </row>
    <row r="31" spans="2:46" x14ac:dyDescent="0.3">
      <c r="B31" s="52" t="s">
        <v>808</v>
      </c>
      <c r="C31" s="23" t="s">
        <v>873</v>
      </c>
      <c r="D31" s="35" t="s">
        <v>878</v>
      </c>
      <c r="E31" s="36">
        <v>0</v>
      </c>
      <c r="F31" s="53" t="s">
        <v>879</v>
      </c>
      <c r="G31" s="26"/>
      <c r="H31" s="38"/>
      <c r="I31" s="38"/>
      <c r="J31" s="39"/>
      <c r="K31" s="26">
        <v>10990</v>
      </c>
      <c r="L31" s="38">
        <v>0</v>
      </c>
      <c r="M31" s="38">
        <f>+K31-L31</f>
        <v>10990</v>
      </c>
      <c r="N31" s="39"/>
      <c r="O31" s="40">
        <v>7.0000000000000007E-2</v>
      </c>
      <c r="P31" s="40">
        <v>7.0000000000000007E-2</v>
      </c>
      <c r="Q31" s="40">
        <v>7.0000000000000007E-2</v>
      </c>
      <c r="S31" t="e">
        <v>#N/A</v>
      </c>
      <c r="T31" s="18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4"/>
        <v>0</v>
      </c>
      <c r="Z31" s="1">
        <f t="shared" si="5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26">
        <f>+AO30+600</f>
        <v>11590</v>
      </c>
      <c r="AP31" s="38">
        <v>0</v>
      </c>
      <c r="AQ31" s="38">
        <f>+AO31-AP31</f>
        <v>11590</v>
      </c>
      <c r="AR31" s="39"/>
      <c r="AS31" s="21" t="s">
        <v>22</v>
      </c>
      <c r="AT31" s="101" t="s">
        <v>877</v>
      </c>
    </row>
    <row r="32" spans="2:46" x14ac:dyDescent="0.3">
      <c r="B32" s="52" t="s">
        <v>808</v>
      </c>
      <c r="C32" s="23" t="s">
        <v>873</v>
      </c>
      <c r="D32" s="35" t="s">
        <v>880</v>
      </c>
      <c r="E32" s="36">
        <v>0</v>
      </c>
      <c r="F32" s="53" t="s">
        <v>881</v>
      </c>
      <c r="G32" s="26"/>
      <c r="H32" s="38"/>
      <c r="I32" s="38"/>
      <c r="J32" s="39"/>
      <c r="K32" s="26">
        <v>10990</v>
      </c>
      <c r="L32" s="38">
        <v>0</v>
      </c>
      <c r="M32" s="38">
        <f>+K32-L32</f>
        <v>10990</v>
      </c>
      <c r="N32" s="39"/>
      <c r="O32" s="40"/>
      <c r="P32" s="40"/>
      <c r="Q32" s="40"/>
      <c r="W32" s="1" t="e">
        <f>+ROUND(#REF!/1.18/(1+E32),2)</f>
        <v>#REF!</v>
      </c>
      <c r="X32" s="1" t="e">
        <f>+ROUND(#REF!/1.18/(1+E32),2)</f>
        <v>#REF!</v>
      </c>
      <c r="Y32" s="1">
        <f t="shared" si="4"/>
        <v>0</v>
      </c>
      <c r="Z32" s="1">
        <f t="shared" si="5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26">
        <f>+AO31</f>
        <v>11590</v>
      </c>
      <c r="AP32" s="38">
        <v>0</v>
      </c>
      <c r="AQ32" s="38">
        <f>+AQ31</f>
        <v>11590</v>
      </c>
      <c r="AR32" s="39"/>
      <c r="AS32" s="21" t="s">
        <v>22</v>
      </c>
      <c r="AT32" s="101" t="s">
        <v>877</v>
      </c>
    </row>
    <row r="33" spans="2:46" x14ac:dyDescent="0.3">
      <c r="B33" s="64" t="s">
        <v>808</v>
      </c>
      <c r="C33" s="25" t="s">
        <v>873</v>
      </c>
      <c r="D33" s="41" t="s">
        <v>882</v>
      </c>
      <c r="E33" s="42">
        <v>0</v>
      </c>
      <c r="F33" s="65" t="s">
        <v>883</v>
      </c>
      <c r="G33" s="27"/>
      <c r="H33" s="44"/>
      <c r="I33" s="44"/>
      <c r="J33" s="45"/>
      <c r="K33" s="27">
        <f>+K32</f>
        <v>10990</v>
      </c>
      <c r="L33" s="44">
        <v>0</v>
      </c>
      <c r="M33" s="44">
        <f>+K33-L33</f>
        <v>10990</v>
      </c>
      <c r="N33" s="45"/>
      <c r="O33" s="40">
        <v>7.0000000000000007E-2</v>
      </c>
      <c r="P33" s="40">
        <v>7.0000000000000007E-2</v>
      </c>
      <c r="Q33" s="40">
        <v>7.0000000000000007E-2</v>
      </c>
      <c r="S33" t="e">
        <v>#N/A</v>
      </c>
      <c r="T33" s="18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4"/>
        <v>0</v>
      </c>
      <c r="Z33" s="1">
        <f t="shared" si="5"/>
        <v>9313.56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9313.56</v>
      </c>
      <c r="AO33" s="27">
        <f>+AO32</f>
        <v>11590</v>
      </c>
      <c r="AP33" s="44">
        <v>0</v>
      </c>
      <c r="AQ33" s="44">
        <f t="shared" si="6"/>
        <v>11590</v>
      </c>
      <c r="AR33" s="45"/>
      <c r="AS33" s="108" t="s">
        <v>22</v>
      </c>
      <c r="AT33" s="101" t="s">
        <v>877</v>
      </c>
    </row>
    <row r="34" spans="2:46" x14ac:dyDescent="0.3">
      <c r="B34" s="81" t="s">
        <v>808</v>
      </c>
      <c r="C34" s="82" t="s">
        <v>884</v>
      </c>
      <c r="D34" s="35" t="s">
        <v>885</v>
      </c>
      <c r="E34" s="36">
        <v>0</v>
      </c>
      <c r="F34" s="53" t="s">
        <v>886</v>
      </c>
      <c r="G34" s="26"/>
      <c r="H34" s="38"/>
      <c r="I34" s="38"/>
      <c r="J34" s="39"/>
      <c r="K34" s="26"/>
      <c r="L34" s="38"/>
      <c r="M34" s="38"/>
      <c r="N34" s="39"/>
      <c r="O34" s="40"/>
      <c r="P34" s="40"/>
      <c r="Q34" s="40"/>
      <c r="AO34" s="26">
        <v>36990</v>
      </c>
      <c r="AP34" s="38">
        <v>1000</v>
      </c>
      <c r="AQ34" s="38">
        <f>+AO34-AP34</f>
        <v>35990</v>
      </c>
      <c r="AR34" s="39"/>
      <c r="AS34" s="21">
        <v>0</v>
      </c>
      <c r="AT34" s="101"/>
    </row>
    <row r="35" spans="2:46" s="3" customFormat="1" x14ac:dyDescent="0.3">
      <c r="B35" s="81" t="s">
        <v>808</v>
      </c>
      <c r="C35" s="82" t="s">
        <v>887</v>
      </c>
      <c r="D35" s="83" t="s">
        <v>888</v>
      </c>
      <c r="E35" s="84">
        <v>0</v>
      </c>
      <c r="F35" s="85" t="s">
        <v>889</v>
      </c>
      <c r="G35" s="86"/>
      <c r="H35" s="87"/>
      <c r="I35" s="87"/>
      <c r="J35" s="88"/>
      <c r="K35" s="86">
        <v>39990</v>
      </c>
      <c r="L35" s="87">
        <v>0</v>
      </c>
      <c r="M35" s="87">
        <f>+K35-L35</f>
        <v>39990</v>
      </c>
      <c r="N35" s="88"/>
      <c r="O35" s="40">
        <v>0.05</v>
      </c>
      <c r="P35" s="40">
        <v>0.05</v>
      </c>
      <c r="Q35" s="40">
        <v>0.05</v>
      </c>
      <c r="S35" t="s">
        <v>890</v>
      </c>
      <c r="T35" s="18" t="s">
        <v>22</v>
      </c>
      <c r="W35" s="7" t="e">
        <f>+ROUND(#REF!/1.18/(1+E35),2)</f>
        <v>#REF!</v>
      </c>
      <c r="X35" s="7" t="e">
        <f>+ROUND(#REF!/1.18/(1+E35),2)</f>
        <v>#REF!</v>
      </c>
      <c r="Y35" s="7">
        <f t="shared" si="4"/>
        <v>0</v>
      </c>
      <c r="Z35" s="7">
        <f t="shared" si="5"/>
        <v>33889.83</v>
      </c>
      <c r="AA35" s="7"/>
      <c r="AB35" s="7" t="e">
        <f>+ROUND(#REF!/1.18,2)</f>
        <v>#REF!</v>
      </c>
      <c r="AC35" s="7" t="e">
        <f>+ROUND(#REF!/1.18,2)</f>
        <v>#REF!</v>
      </c>
      <c r="AD35" s="7">
        <f t="shared" si="0"/>
        <v>0</v>
      </c>
      <c r="AE35" s="7">
        <f t="shared" si="1"/>
        <v>33889.83</v>
      </c>
      <c r="AO35" s="86"/>
      <c r="AP35" s="87"/>
      <c r="AQ35" s="87"/>
      <c r="AR35" s="88"/>
      <c r="AS35" s="113">
        <v>0</v>
      </c>
      <c r="AT35" s="101"/>
    </row>
    <row r="36" spans="2:46" hidden="1" x14ac:dyDescent="0.3">
      <c r="B36" s="9" t="s">
        <v>808</v>
      </c>
      <c r="C36" s="20" t="s">
        <v>891</v>
      </c>
      <c r="D36" s="46" t="s">
        <v>892</v>
      </c>
      <c r="E36" s="47">
        <v>0</v>
      </c>
      <c r="F36" s="48" t="s">
        <v>893</v>
      </c>
      <c r="G36" s="49"/>
      <c r="H36" s="50"/>
      <c r="I36" s="50"/>
      <c r="J36" s="51"/>
      <c r="K36" s="49"/>
      <c r="L36" s="50"/>
      <c r="M36" s="50"/>
      <c r="N36" s="51"/>
      <c r="O36" s="40">
        <v>0</v>
      </c>
      <c r="P36" s="40">
        <v>0</v>
      </c>
      <c r="Q36" s="40">
        <v>0</v>
      </c>
      <c r="S36" t="e">
        <v>#N/A</v>
      </c>
      <c r="T36" s="18" t="s">
        <v>28</v>
      </c>
      <c r="W36" s="1" t="e">
        <f>+ROUND(#REF!/1.18/(1+E36),2)</f>
        <v>#REF!</v>
      </c>
      <c r="X36" s="1" t="e">
        <f>+ROUND(#REF!/1.18/(1+E36),2)</f>
        <v>#REF!</v>
      </c>
      <c r="Y36" s="1">
        <f t="shared" si="4"/>
        <v>0</v>
      </c>
      <c r="Z36" s="1">
        <f t="shared" si="5"/>
        <v>0</v>
      </c>
      <c r="AB36" s="1" t="e">
        <f>+ROUND(#REF!/1.18,2)</f>
        <v>#REF!</v>
      </c>
      <c r="AC36" s="1" t="e">
        <f>+ROUND(#REF!/1.18,2)</f>
        <v>#REF!</v>
      </c>
      <c r="AD36" s="1">
        <f t="shared" si="0"/>
        <v>0</v>
      </c>
      <c r="AE36" s="1">
        <f t="shared" si="1"/>
        <v>0</v>
      </c>
      <c r="AO36" s="49"/>
      <c r="AP36" s="50"/>
      <c r="AQ36" s="50"/>
      <c r="AR36" s="51"/>
      <c r="AS36" s="109">
        <v>0</v>
      </c>
      <c r="AT36" s="103"/>
    </row>
    <row r="37" spans="2:46" x14ac:dyDescent="0.3">
      <c r="B37" s="9" t="s">
        <v>808</v>
      </c>
      <c r="C37" s="20" t="s">
        <v>891</v>
      </c>
      <c r="D37" s="46" t="s">
        <v>894</v>
      </c>
      <c r="E37" s="47">
        <v>0</v>
      </c>
      <c r="F37" s="48" t="s">
        <v>895</v>
      </c>
      <c r="G37" s="49"/>
      <c r="H37" s="50"/>
      <c r="I37" s="50"/>
      <c r="J37" s="51"/>
      <c r="K37" s="86"/>
      <c r="L37" s="87"/>
      <c r="M37" s="87"/>
      <c r="N37" s="88"/>
      <c r="O37" s="56">
        <v>7.0000000000000007E-2</v>
      </c>
      <c r="P37" s="56">
        <v>7.0000000000000007E-2</v>
      </c>
      <c r="Q37" s="56">
        <v>7.0000000000000007E-2</v>
      </c>
      <c r="R37" s="22"/>
      <c r="S37" s="22" t="s">
        <v>896</v>
      </c>
      <c r="T37" s="58" t="s">
        <v>28</v>
      </c>
      <c r="U37" s="22"/>
      <c r="V37" s="22"/>
      <c r="W37" s="77" t="e">
        <f>+ROUND(#REF!/1.18/(1+E37),2)</f>
        <v>#REF!</v>
      </c>
      <c r="X37" s="77" t="e">
        <f>+ROUND(#REF!/1.18/(1+E37),2)</f>
        <v>#REF!</v>
      </c>
      <c r="Y37" s="77">
        <f t="shared" si="4"/>
        <v>0</v>
      </c>
      <c r="Z37" s="77">
        <f t="shared" si="5"/>
        <v>0</v>
      </c>
      <c r="AA37" s="77"/>
      <c r="AB37" s="77" t="e">
        <f>+ROUND(#REF!/1.18,2)</f>
        <v>#REF!</v>
      </c>
      <c r="AC37" s="77" t="e">
        <f>+ROUND(#REF!/1.18,2)</f>
        <v>#REF!</v>
      </c>
      <c r="AD37" s="77">
        <f t="shared" si="0"/>
        <v>0</v>
      </c>
      <c r="AE37" s="77">
        <f t="shared" si="1"/>
        <v>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86">
        <v>19290</v>
      </c>
      <c r="AP37" s="87">
        <v>800</v>
      </c>
      <c r="AQ37" s="87">
        <f>+AO37-AP37</f>
        <v>18490</v>
      </c>
      <c r="AR37" s="88"/>
      <c r="AS37" s="113">
        <v>0</v>
      </c>
      <c r="AT37" s="101"/>
    </row>
    <row r="38" spans="2:46" x14ac:dyDescent="0.3">
      <c r="B38" s="52" t="s">
        <v>808</v>
      </c>
      <c r="C38" s="23" t="s">
        <v>891</v>
      </c>
      <c r="D38" s="35" t="s">
        <v>897</v>
      </c>
      <c r="E38" s="36">
        <v>0</v>
      </c>
      <c r="F38" s="53" t="s">
        <v>898</v>
      </c>
      <c r="G38" s="26"/>
      <c r="H38" s="38"/>
      <c r="I38" s="38"/>
      <c r="J38" s="39"/>
      <c r="K38" s="26"/>
      <c r="L38" s="38"/>
      <c r="M38" s="38"/>
      <c r="N38" s="39"/>
      <c r="O38" s="40">
        <v>7.0000000000000007E-2</v>
      </c>
      <c r="P38" s="40">
        <v>7.0000000000000007E-2</v>
      </c>
      <c r="Q38" s="40">
        <v>7.0000000000000007E-2</v>
      </c>
      <c r="S38" t="e">
        <v>#N/A</v>
      </c>
      <c r="T38" s="18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4"/>
        <v>0</v>
      </c>
      <c r="Z38" s="1">
        <f t="shared" si="5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26">
        <v>20290</v>
      </c>
      <c r="AP38" s="38">
        <v>800</v>
      </c>
      <c r="AQ38" s="38">
        <f>+AO38-AP38</f>
        <v>19490</v>
      </c>
      <c r="AR38" s="39"/>
      <c r="AS38" s="21">
        <v>0</v>
      </c>
      <c r="AT38" s="101"/>
    </row>
    <row r="39" spans="2:46" hidden="1" x14ac:dyDescent="0.3">
      <c r="B39" s="52" t="s">
        <v>808</v>
      </c>
      <c r="C39" s="23" t="s">
        <v>891</v>
      </c>
      <c r="D39" s="35" t="s">
        <v>899</v>
      </c>
      <c r="E39" s="36">
        <v>0</v>
      </c>
      <c r="F39" s="53" t="s">
        <v>900</v>
      </c>
      <c r="G39" s="26"/>
      <c r="H39" s="38"/>
      <c r="I39" s="38"/>
      <c r="J39" s="39"/>
      <c r="K39" s="26"/>
      <c r="L39" s="38"/>
      <c r="M39" s="38"/>
      <c r="N39" s="39"/>
      <c r="O39" s="40">
        <v>7.0000000000000007E-2</v>
      </c>
      <c r="P39" s="40">
        <v>7.0000000000000007E-2</v>
      </c>
      <c r="Q39" s="40">
        <v>7.0000000000000007E-2</v>
      </c>
      <c r="S39" t="e">
        <v>#N/A</v>
      </c>
      <c r="T39" s="18">
        <v>0</v>
      </c>
      <c r="W39" s="1" t="e">
        <f>+ROUND(#REF!/1.18/(1+E39),2)</f>
        <v>#REF!</v>
      </c>
      <c r="X39" s="1" t="e">
        <f>+ROUND(#REF!/1.18/(1+E39),2)</f>
        <v>#REF!</v>
      </c>
      <c r="Y39" s="1">
        <f t="shared" si="4"/>
        <v>0</v>
      </c>
      <c r="Z39" s="1">
        <f t="shared" si="5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26"/>
      <c r="AP39" s="38"/>
      <c r="AQ39" s="38"/>
      <c r="AR39" s="39"/>
      <c r="AS39" s="21">
        <v>0</v>
      </c>
      <c r="AT39" s="101"/>
    </row>
    <row r="40" spans="2:46" x14ac:dyDescent="0.3">
      <c r="B40" s="52" t="s">
        <v>808</v>
      </c>
      <c r="C40" s="23" t="s">
        <v>891</v>
      </c>
      <c r="D40" s="35" t="s">
        <v>901</v>
      </c>
      <c r="E40" s="36">
        <v>0</v>
      </c>
      <c r="F40" s="37" t="s">
        <v>902</v>
      </c>
      <c r="G40" s="26"/>
      <c r="H40" s="38"/>
      <c r="I40" s="38"/>
      <c r="J40" s="39"/>
      <c r="K40" s="26"/>
      <c r="L40" s="38"/>
      <c r="M40" s="38"/>
      <c r="N40" s="39"/>
      <c r="O40" s="40">
        <v>7.0000000000000007E-2</v>
      </c>
      <c r="P40" s="40">
        <v>7.0000000000000007E-2</v>
      </c>
      <c r="Q40" s="40">
        <v>7.0000000000000007E-2</v>
      </c>
      <c r="S40" t="s">
        <v>903</v>
      </c>
      <c r="T40" s="18" t="s">
        <v>22</v>
      </c>
      <c r="W40" s="1" t="e">
        <f>+ROUND(#REF!/1.18/(1+E40),2)</f>
        <v>#REF!</v>
      </c>
      <c r="X40" s="1" t="e">
        <f>+ROUND(#REF!/1.18/(1+E40),2)</f>
        <v>#REF!</v>
      </c>
      <c r="Y40" s="1">
        <f t="shared" si="4"/>
        <v>0</v>
      </c>
      <c r="Z40" s="1">
        <f t="shared" si="5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26">
        <v>20290</v>
      </c>
      <c r="AP40" s="38">
        <v>300</v>
      </c>
      <c r="AQ40" s="38">
        <f t="shared" ref="AQ40:AQ45" si="7">+AO40-AP40</f>
        <v>19990</v>
      </c>
      <c r="AR40" s="39"/>
      <c r="AS40" s="21">
        <v>0</v>
      </c>
      <c r="AT40" s="101"/>
    </row>
    <row r="41" spans="2:46" x14ac:dyDescent="0.3">
      <c r="B41" s="52" t="s">
        <v>808</v>
      </c>
      <c r="C41" s="23" t="s">
        <v>891</v>
      </c>
      <c r="D41" s="35" t="s">
        <v>904</v>
      </c>
      <c r="E41" s="36">
        <v>0</v>
      </c>
      <c r="F41" s="53" t="s">
        <v>905</v>
      </c>
      <c r="G41" s="26"/>
      <c r="H41" s="38"/>
      <c r="I41" s="38"/>
      <c r="J41" s="39"/>
      <c r="K41" s="26"/>
      <c r="L41" s="38"/>
      <c r="M41" s="38"/>
      <c r="N41" s="39"/>
      <c r="O41" s="40">
        <v>7.0000000000000007E-2</v>
      </c>
      <c r="P41" s="40">
        <v>7.0000000000000007E-2</v>
      </c>
      <c r="Q41" s="40">
        <v>7.0000000000000007E-2</v>
      </c>
      <c r="S41" t="e">
        <v>#N/A</v>
      </c>
      <c r="T41" s="18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4"/>
        <v>0</v>
      </c>
      <c r="Z41" s="1">
        <f t="shared" si="5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26">
        <v>21290</v>
      </c>
      <c r="AP41" s="38">
        <v>300</v>
      </c>
      <c r="AQ41" s="38">
        <f t="shared" si="7"/>
        <v>20990</v>
      </c>
      <c r="AR41" s="39"/>
      <c r="AS41" s="21">
        <v>0</v>
      </c>
      <c r="AT41" s="101"/>
    </row>
    <row r="42" spans="2:46" hidden="1" x14ac:dyDescent="0.3">
      <c r="B42" s="52" t="s">
        <v>808</v>
      </c>
      <c r="C42" s="23" t="s">
        <v>891</v>
      </c>
      <c r="D42" s="35" t="s">
        <v>906</v>
      </c>
      <c r="E42" s="36">
        <v>0</v>
      </c>
      <c r="F42" s="53" t="s">
        <v>907</v>
      </c>
      <c r="G42" s="26"/>
      <c r="H42" s="38"/>
      <c r="I42" s="38">
        <f t="shared" ref="I42:I44" si="8">+G42-H42</f>
        <v>0</v>
      </c>
      <c r="J42" s="39"/>
      <c r="K42" s="26"/>
      <c r="L42" s="38"/>
      <c r="M42" s="38"/>
      <c r="N42" s="39"/>
      <c r="O42" s="40">
        <v>7.0000000000000007E-2</v>
      </c>
      <c r="P42" s="40">
        <v>7.0000000000000007E-2</v>
      </c>
      <c r="Q42" s="40">
        <v>7.0000000000000007E-2</v>
      </c>
      <c r="S42" t="e">
        <v>#N/A</v>
      </c>
      <c r="T42" s="18">
        <v>0</v>
      </c>
      <c r="W42" s="1" t="e">
        <f>+ROUND(#REF!/1.18/(1+E42),2)</f>
        <v>#REF!</v>
      </c>
      <c r="X42" s="1" t="e">
        <f>+ROUND(#REF!/1.18/(1+E42),2)</f>
        <v>#REF!</v>
      </c>
      <c r="Y42" s="1">
        <f t="shared" si="4"/>
        <v>0</v>
      </c>
      <c r="Z42" s="1">
        <f t="shared" si="5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0</v>
      </c>
      <c r="AE42" s="1">
        <f t="shared" si="1"/>
        <v>0</v>
      </c>
      <c r="AO42" s="26">
        <v>20990</v>
      </c>
      <c r="AP42" s="38">
        <v>500</v>
      </c>
      <c r="AQ42" s="38">
        <f t="shared" si="7"/>
        <v>20490</v>
      </c>
      <c r="AR42" s="39"/>
      <c r="AS42" s="21">
        <v>0</v>
      </c>
      <c r="AT42" s="101"/>
    </row>
    <row r="43" spans="2:46" x14ac:dyDescent="0.3">
      <c r="B43" s="52" t="s">
        <v>808</v>
      </c>
      <c r="C43" s="23" t="s">
        <v>891</v>
      </c>
      <c r="D43" s="35" t="s">
        <v>908</v>
      </c>
      <c r="E43" s="36">
        <v>0</v>
      </c>
      <c r="F43" s="53" t="s">
        <v>909</v>
      </c>
      <c r="G43" s="26">
        <v>14990</v>
      </c>
      <c r="H43" s="38">
        <v>0</v>
      </c>
      <c r="I43" s="38">
        <f t="shared" si="8"/>
        <v>14990</v>
      </c>
      <c r="J43" s="39"/>
      <c r="K43" s="26"/>
      <c r="L43" s="38"/>
      <c r="M43" s="38"/>
      <c r="N43" s="39"/>
      <c r="O43" s="40">
        <v>7.0000000000000007E-2</v>
      </c>
      <c r="P43" s="40">
        <v>7.0000000000000007E-2</v>
      </c>
      <c r="Q43" s="40">
        <v>7.0000000000000007E-2</v>
      </c>
      <c r="S43" t="s">
        <v>910</v>
      </c>
      <c r="T43" s="18" t="s">
        <v>22</v>
      </c>
      <c r="W43" s="1" t="e">
        <f>+ROUND(#REF!/1.18/(1+E43),2)</f>
        <v>#REF!</v>
      </c>
      <c r="X43" s="1" t="e">
        <f>+ROUND(#REF!/1.18/(1+E43),2)</f>
        <v>#REF!</v>
      </c>
      <c r="Y43" s="1">
        <f t="shared" si="4"/>
        <v>12703.39</v>
      </c>
      <c r="Z43" s="1">
        <f t="shared" si="5"/>
        <v>0</v>
      </c>
      <c r="AB43" s="1" t="e">
        <f>+ROUND(#REF!/1.18,2)</f>
        <v>#REF!</v>
      </c>
      <c r="AC43" s="1" t="e">
        <f>+ROUND(#REF!/1.18,2)</f>
        <v>#REF!</v>
      </c>
      <c r="AD43" s="1">
        <f t="shared" si="0"/>
        <v>12703.39</v>
      </c>
      <c r="AE43" s="1">
        <f t="shared" si="1"/>
        <v>0</v>
      </c>
      <c r="AO43" s="26">
        <v>15490</v>
      </c>
      <c r="AP43" s="38">
        <v>200</v>
      </c>
      <c r="AQ43" s="38">
        <f t="shared" si="7"/>
        <v>15290</v>
      </c>
      <c r="AR43" s="39"/>
      <c r="AS43" s="21">
        <v>0</v>
      </c>
      <c r="AT43" s="101"/>
    </row>
    <row r="44" spans="2:46" x14ac:dyDescent="0.3">
      <c r="B44" s="64" t="s">
        <v>808</v>
      </c>
      <c r="C44" s="25" t="s">
        <v>891</v>
      </c>
      <c r="D44" s="41" t="s">
        <v>911</v>
      </c>
      <c r="E44" s="42">
        <v>0</v>
      </c>
      <c r="F44" s="65" t="s">
        <v>912</v>
      </c>
      <c r="G44" s="27">
        <v>15990</v>
      </c>
      <c r="H44" s="44">
        <v>0</v>
      </c>
      <c r="I44" s="44">
        <f t="shared" si="8"/>
        <v>15990</v>
      </c>
      <c r="J44" s="45"/>
      <c r="K44" s="27"/>
      <c r="L44" s="44"/>
      <c r="M44" s="44"/>
      <c r="N44" s="45"/>
      <c r="O44" s="66">
        <v>7.0000000000000007E-2</v>
      </c>
      <c r="P44" s="66">
        <v>7.0000000000000007E-2</v>
      </c>
      <c r="Q44" s="66">
        <v>7.0000000000000007E-2</v>
      </c>
      <c r="R44" s="19"/>
      <c r="S44" s="19" t="e">
        <v>#N/A</v>
      </c>
      <c r="T44" s="67">
        <v>0</v>
      </c>
      <c r="U44" s="19"/>
      <c r="V44" s="19"/>
      <c r="W44" s="68" t="e">
        <f>+ROUND(#REF!/1.18/(1+E44),2)</f>
        <v>#REF!</v>
      </c>
      <c r="X44" s="68" t="e">
        <f>+ROUND(#REF!/1.18/(1+E44),2)</f>
        <v>#REF!</v>
      </c>
      <c r="Y44" s="68">
        <f t="shared" si="4"/>
        <v>13550.85</v>
      </c>
      <c r="Z44" s="68">
        <f t="shared" si="5"/>
        <v>0</v>
      </c>
      <c r="AA44" s="68"/>
      <c r="AB44" s="68" t="e">
        <f>+ROUND(#REF!/1.18,2)</f>
        <v>#REF!</v>
      </c>
      <c r="AC44" s="68" t="e">
        <f>+ROUND(#REF!/1.18,2)</f>
        <v>#REF!</v>
      </c>
      <c r="AD44" s="68">
        <f t="shared" si="0"/>
        <v>13550.85</v>
      </c>
      <c r="AE44" s="68">
        <f t="shared" si="1"/>
        <v>0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27">
        <f>+AO43+1000</f>
        <v>16490</v>
      </c>
      <c r="AP44" s="44">
        <v>200</v>
      </c>
      <c r="AQ44" s="44">
        <f t="shared" si="7"/>
        <v>16290</v>
      </c>
      <c r="AR44" s="45"/>
      <c r="AS44" s="108">
        <v>0</v>
      </c>
      <c r="AT44" s="101"/>
    </row>
    <row r="45" spans="2:46" hidden="1" x14ac:dyDescent="0.3">
      <c r="B45" s="64" t="s">
        <v>808</v>
      </c>
      <c r="C45" s="25" t="s">
        <v>891</v>
      </c>
      <c r="D45" s="41" t="s">
        <v>913</v>
      </c>
      <c r="E45" s="42">
        <v>0</v>
      </c>
      <c r="F45" s="65" t="s">
        <v>914</v>
      </c>
      <c r="G45" s="27">
        <v>15990</v>
      </c>
      <c r="H45" s="44">
        <v>500</v>
      </c>
      <c r="I45" s="44"/>
      <c r="J45" s="45"/>
      <c r="K45" s="27"/>
      <c r="L45" s="44"/>
      <c r="M45" s="44">
        <f>+K45-L45</f>
        <v>0</v>
      </c>
      <c r="N45" s="45"/>
      <c r="O45" s="40">
        <v>7.0000000000000007E-2</v>
      </c>
      <c r="P45" s="40">
        <v>7.0000000000000007E-2</v>
      </c>
      <c r="Q45" s="40">
        <v>7.0000000000000007E-2</v>
      </c>
      <c r="S45" t="e">
        <v>#N/A</v>
      </c>
      <c r="T45" s="18">
        <v>0</v>
      </c>
      <c r="W45" s="1" t="e">
        <f>+ROUND(#REF!/1.18/(1+E45),2)</f>
        <v>#REF!</v>
      </c>
      <c r="X45" s="1" t="e">
        <f>+ROUND(#REF!/1.18/(1+E45),2)</f>
        <v>#REF!</v>
      </c>
      <c r="Y45" s="1">
        <f t="shared" si="4"/>
        <v>0</v>
      </c>
      <c r="Z45" s="1">
        <f t="shared" si="5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13550.85</v>
      </c>
      <c r="AE45" s="1">
        <f t="shared" si="1"/>
        <v>0</v>
      </c>
      <c r="AO45" s="27"/>
      <c r="AP45" s="44"/>
      <c r="AQ45" s="44">
        <f t="shared" si="7"/>
        <v>0</v>
      </c>
      <c r="AR45" s="45"/>
      <c r="AS45" s="108">
        <v>0</v>
      </c>
      <c r="AT45" s="101"/>
    </row>
    <row r="46" spans="2:46" x14ac:dyDescent="0.3">
      <c r="B46" s="9" t="s">
        <v>808</v>
      </c>
      <c r="C46" s="82" t="s">
        <v>915</v>
      </c>
      <c r="D46" s="46" t="s">
        <v>916</v>
      </c>
      <c r="E46" s="47">
        <v>0.1</v>
      </c>
      <c r="F46" s="89" t="s">
        <v>917</v>
      </c>
      <c r="G46" s="49"/>
      <c r="H46" s="50"/>
      <c r="I46" s="50"/>
      <c r="J46" s="51"/>
      <c r="K46" s="86"/>
      <c r="L46" s="87"/>
      <c r="M46" s="87"/>
      <c r="N46" s="88"/>
      <c r="O46" s="40">
        <v>7.0000000000000007E-2</v>
      </c>
      <c r="P46" s="40">
        <v>7.0000000000000007E-2</v>
      </c>
      <c r="Q46" s="40">
        <v>7.0000000000000007E-2</v>
      </c>
      <c r="S46" t="e">
        <v>#N/A</v>
      </c>
      <c r="T46" s="18" t="s">
        <v>116</v>
      </c>
      <c r="W46" s="1" t="e">
        <f>+ROUND(#REF!/1.18/(1+E46),2)</f>
        <v>#REF!</v>
      </c>
      <c r="X46" s="1" t="e">
        <f>+ROUND(#REF!/1.18/(1+E46),2)</f>
        <v>#REF!</v>
      </c>
      <c r="Y46" s="1">
        <f t="shared" si="4"/>
        <v>0</v>
      </c>
      <c r="Z46" s="1">
        <f t="shared" si="5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86">
        <v>16990</v>
      </c>
      <c r="AP46" s="87">
        <v>0</v>
      </c>
      <c r="AQ46" s="87">
        <f>+AO46-AP46</f>
        <v>16990</v>
      </c>
      <c r="AR46" s="88"/>
      <c r="AS46" s="113">
        <v>0</v>
      </c>
      <c r="AT46" s="101"/>
    </row>
    <row r="47" spans="2:46" x14ac:dyDescent="0.3">
      <c r="B47" s="52" t="s">
        <v>808</v>
      </c>
      <c r="C47" s="23" t="s">
        <v>915</v>
      </c>
      <c r="D47" s="35" t="s">
        <v>918</v>
      </c>
      <c r="E47" s="36">
        <v>0.1</v>
      </c>
      <c r="F47" s="53" t="s">
        <v>919</v>
      </c>
      <c r="G47" s="26"/>
      <c r="H47" s="38"/>
      <c r="I47" s="38"/>
      <c r="J47" s="39"/>
      <c r="K47" s="26"/>
      <c r="L47" s="38"/>
      <c r="M47" s="38"/>
      <c r="N47" s="39"/>
      <c r="O47" s="40">
        <v>7.0000000000000007E-2</v>
      </c>
      <c r="P47" s="40">
        <v>7.0000000000000007E-2</v>
      </c>
      <c r="Q47" s="40">
        <v>7.0000000000000007E-2</v>
      </c>
      <c r="S47" t="e">
        <v>#N/A</v>
      </c>
      <c r="T47" s="18" t="s">
        <v>116</v>
      </c>
      <c r="W47" s="1" t="e">
        <f>+ROUND(#REF!/1.18/(1+E47),2)</f>
        <v>#REF!</v>
      </c>
      <c r="X47" s="1" t="e">
        <f>+ROUND(#REF!/1.18/(1+E47),2)</f>
        <v>#REF!</v>
      </c>
      <c r="Y47" s="1">
        <f t="shared" si="4"/>
        <v>0</v>
      </c>
      <c r="Z47" s="1">
        <f t="shared" si="5"/>
        <v>0</v>
      </c>
      <c r="AB47" s="1" t="e">
        <f>+ROUND(#REF!/1.18,2)</f>
        <v>#REF!</v>
      </c>
      <c r="AC47" s="1" t="e">
        <f>+ROUND(#REF!/1.18,2)</f>
        <v>#REF!</v>
      </c>
      <c r="AD47" s="1">
        <f t="shared" si="0"/>
        <v>0</v>
      </c>
      <c r="AE47" s="1">
        <f t="shared" si="1"/>
        <v>0</v>
      </c>
      <c r="AO47" s="26">
        <v>15990</v>
      </c>
      <c r="AP47" s="38">
        <v>0</v>
      </c>
      <c r="AQ47" s="38">
        <f>+AO47-AP47</f>
        <v>15990</v>
      </c>
      <c r="AR47" s="39"/>
      <c r="AS47" s="21">
        <v>0</v>
      </c>
      <c r="AT47" s="101"/>
    </row>
    <row r="48" spans="2:46" ht="15" thickBot="1" x14ac:dyDescent="0.35">
      <c r="B48" s="90" t="s">
        <v>808</v>
      </c>
      <c r="C48" s="17" t="s">
        <v>915</v>
      </c>
      <c r="D48" s="91" t="s">
        <v>920</v>
      </c>
      <c r="E48" s="92">
        <v>0.1</v>
      </c>
      <c r="F48" s="93" t="s">
        <v>921</v>
      </c>
      <c r="G48" s="94"/>
      <c r="H48" s="95"/>
      <c r="I48" s="95"/>
      <c r="J48" s="96"/>
      <c r="K48" s="94"/>
      <c r="L48" s="95"/>
      <c r="M48" s="95"/>
      <c r="N48" s="96"/>
      <c r="O48" s="97">
        <v>7.0000000000000007E-2</v>
      </c>
      <c r="P48" s="97">
        <v>7.0000000000000007E-2</v>
      </c>
      <c r="Q48" s="97">
        <v>7.0000000000000007E-2</v>
      </c>
      <c r="R48" s="16"/>
      <c r="S48" s="16" t="e">
        <v>#N/A</v>
      </c>
      <c r="T48" s="98" t="s">
        <v>28</v>
      </c>
      <c r="U48" s="16"/>
      <c r="V48" s="16"/>
      <c r="W48" s="99" t="e">
        <f>+ROUND(#REF!/1.18/(1+E48),2)</f>
        <v>#REF!</v>
      </c>
      <c r="X48" s="99" t="e">
        <f>+ROUND(#REF!/1.18/(1+E48),2)</f>
        <v>#REF!</v>
      </c>
      <c r="Y48" s="99">
        <f t="shared" si="4"/>
        <v>0</v>
      </c>
      <c r="Z48" s="99">
        <f t="shared" si="5"/>
        <v>0</v>
      </c>
      <c r="AA48" s="99"/>
      <c r="AB48" s="99" t="e">
        <f>+ROUND(#REF!/1.18,2)</f>
        <v>#REF!</v>
      </c>
      <c r="AC48" s="99" t="e">
        <f>+ROUND(#REF!/1.18,2)</f>
        <v>#REF!</v>
      </c>
      <c r="AD48" s="99">
        <f t="shared" si="0"/>
        <v>0</v>
      </c>
      <c r="AE48" s="99">
        <f t="shared" si="1"/>
        <v>0</v>
      </c>
      <c r="AF48" s="16"/>
      <c r="AG48" s="16"/>
      <c r="AH48" s="16"/>
      <c r="AI48" s="16"/>
      <c r="AJ48" s="16"/>
      <c r="AK48" s="16"/>
      <c r="AL48" s="16"/>
      <c r="AM48" s="16"/>
      <c r="AN48" s="16"/>
      <c r="AO48" s="94">
        <v>14990</v>
      </c>
      <c r="AP48" s="95">
        <v>0</v>
      </c>
      <c r="AQ48" s="95">
        <f>+AO48-AP48</f>
        <v>14990</v>
      </c>
      <c r="AR48" s="96"/>
      <c r="AS48" s="100">
        <v>0</v>
      </c>
      <c r="AT48" s="101"/>
    </row>
  </sheetData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1ABB7C-3663-4E4A-8FCB-26FECBF3C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Citroen</vt:lpstr>
      <vt:lpstr>Mazda</vt:lpstr>
      <vt:lpstr>Changan</vt:lpstr>
      <vt:lpstr>Suzuki</vt:lpstr>
      <vt:lpstr>Haval</vt:lpstr>
      <vt:lpstr>Great wall</vt:lpstr>
      <vt:lpstr>Jac</vt:lpstr>
      <vt:lpstr>Renault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2022-01-26T21:03:34Z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