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22" documentId="13_ncr:1_{04E6E44E-F8FB-4CE5-99AB-4D89C43D2E6E}" xr6:coauthVersionLast="46" xr6:coauthVersionMax="47" xr10:uidLastSave="{9B07EC18-E898-4050-9F2B-01FBDFDAEDE6}"/>
  <bookViews>
    <workbookView xWindow="-108" yWindow="-108" windowWidth="23256" windowHeight="12576" activeTab="7" xr2:uid="{00000000-000D-0000-FFFF-FFFF00000000}"/>
  </bookViews>
  <sheets>
    <sheet name="Changan" sheetId="103" r:id="rId1"/>
    <sheet name="Mazda" sheetId="102" r:id="rId2"/>
    <sheet name="Suzuki" sheetId="101" r:id="rId3"/>
    <sheet name="Haval" sheetId="100" r:id="rId4"/>
    <sheet name="Great Wall" sheetId="99" r:id="rId5"/>
    <sheet name="Citroen" sheetId="98" r:id="rId6"/>
    <sheet name="Renault" sheetId="97" r:id="rId7"/>
    <sheet name="Jac" sheetId="96" r:id="rId8"/>
    <sheet name="Hoja1" sheetId="65" state="hidden" r:id="rId9"/>
  </sheets>
  <definedNames>
    <definedName name="_xlnm._FilterDatabase" localSheetId="0" hidden="1">Changan!$B$5:$P$50</definedName>
    <definedName name="_xlnm._FilterDatabase" localSheetId="5" hidden="1">Citroen!$B$5:$W$16</definedName>
    <definedName name="_xlnm._FilterDatabase" localSheetId="4" hidden="1">'Great Wall'!$B$5:$G$22</definedName>
    <definedName name="_xlnm._FilterDatabase" localSheetId="3" hidden="1">Haval!$B$8:$G$26</definedName>
    <definedName name="_xlnm._FilterDatabase" localSheetId="7" hidden="1">Jac!$B$5:$N$58</definedName>
    <definedName name="_xlnm._FilterDatabase" localSheetId="1" hidden="1">Mazda!$B$5:$P$59</definedName>
    <definedName name="_xlnm._FilterDatabase" localSheetId="6" hidden="1">Renault!$B$5:$AI$41</definedName>
    <definedName name="_xlnm._FilterDatabase" localSheetId="2" hidden="1">Suzuki!$B$5:$G$87</definedName>
    <definedName name="_xlnm.Print_Area" localSheetId="6">Renault!$B$1:$X$40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103" l="1"/>
  <c r="J50" i="103"/>
  <c r="N49" i="103"/>
  <c r="J49" i="103"/>
  <c r="N48" i="103"/>
  <c r="J48" i="103"/>
  <c r="N47" i="103"/>
  <c r="J47" i="103"/>
  <c r="N46" i="103"/>
  <c r="J46" i="103"/>
  <c r="N45" i="103"/>
  <c r="J45" i="103"/>
  <c r="N44" i="103"/>
  <c r="J44" i="103"/>
  <c r="N43" i="103"/>
  <c r="J43" i="103"/>
  <c r="N42" i="103"/>
  <c r="J42" i="103"/>
  <c r="N41" i="103"/>
  <c r="J41" i="103"/>
  <c r="N40" i="103"/>
  <c r="J40" i="103"/>
  <c r="N39" i="103"/>
  <c r="J39" i="103"/>
  <c r="N38" i="103"/>
  <c r="J38" i="103"/>
  <c r="N37" i="103"/>
  <c r="J37" i="103"/>
  <c r="N36" i="103"/>
  <c r="J36" i="103"/>
  <c r="N35" i="103"/>
  <c r="J35" i="103"/>
  <c r="N34" i="103"/>
  <c r="J34" i="103"/>
  <c r="N33" i="103"/>
  <c r="J33" i="103"/>
  <c r="N32" i="103"/>
  <c r="J32" i="103"/>
  <c r="N31" i="103"/>
  <c r="J31" i="103"/>
  <c r="N30" i="103"/>
  <c r="J30" i="103"/>
  <c r="N29" i="103"/>
  <c r="J29" i="103"/>
  <c r="N28" i="103"/>
  <c r="J28" i="103"/>
  <c r="N27" i="103"/>
  <c r="J27" i="103"/>
  <c r="N26" i="103"/>
  <c r="J26" i="103"/>
  <c r="N25" i="103"/>
  <c r="J25" i="103"/>
  <c r="N24" i="103"/>
  <c r="J24" i="103"/>
  <c r="N23" i="103"/>
  <c r="J23" i="103"/>
  <c r="N22" i="103"/>
  <c r="N21" i="103"/>
  <c r="N20" i="103"/>
  <c r="J20" i="103"/>
  <c r="N19" i="103"/>
  <c r="J19" i="103"/>
  <c r="N18" i="103"/>
  <c r="J18" i="103"/>
  <c r="N17" i="103"/>
  <c r="J17" i="103"/>
  <c r="N16" i="103"/>
  <c r="J16" i="103"/>
  <c r="N15" i="103"/>
  <c r="J15" i="103"/>
  <c r="N14" i="103"/>
  <c r="J14" i="103"/>
  <c r="N13" i="103"/>
  <c r="J13" i="103"/>
  <c r="N12" i="103"/>
  <c r="J12" i="103"/>
  <c r="N11" i="103"/>
  <c r="J11" i="103"/>
  <c r="N10" i="103"/>
  <c r="J10" i="103"/>
  <c r="N9" i="103"/>
  <c r="J9" i="103"/>
  <c r="N8" i="103"/>
  <c r="J8" i="103"/>
  <c r="N7" i="103"/>
  <c r="J7" i="103"/>
  <c r="N6" i="103"/>
  <c r="J6" i="103"/>
  <c r="N59" i="102"/>
  <c r="N58" i="102"/>
  <c r="N57" i="102"/>
  <c r="N56" i="102"/>
  <c r="N54" i="102"/>
  <c r="J54" i="102"/>
  <c r="N53" i="102"/>
  <c r="J53" i="102"/>
  <c r="N52" i="102"/>
  <c r="J52" i="102"/>
  <c r="N51" i="102"/>
  <c r="J51" i="102"/>
  <c r="N50" i="102"/>
  <c r="J50" i="102"/>
  <c r="N49" i="102"/>
  <c r="N48" i="102"/>
  <c r="N47" i="102"/>
  <c r="N46" i="102"/>
  <c r="N45" i="102"/>
  <c r="N44" i="102"/>
  <c r="N43" i="102"/>
  <c r="J43" i="102"/>
  <c r="N42" i="102"/>
  <c r="J42" i="102"/>
  <c r="N41" i="102"/>
  <c r="J41" i="102"/>
  <c r="N40" i="102"/>
  <c r="J40" i="102"/>
  <c r="N39" i="102"/>
  <c r="J39" i="102"/>
  <c r="N38" i="102"/>
  <c r="J38" i="102"/>
  <c r="N37" i="102"/>
  <c r="N36" i="102"/>
  <c r="N35" i="102"/>
  <c r="N34" i="102"/>
  <c r="N33" i="102"/>
  <c r="N32" i="102"/>
  <c r="J32" i="102"/>
  <c r="N31" i="102"/>
  <c r="J31" i="102"/>
  <c r="N30" i="102"/>
  <c r="N29" i="102"/>
  <c r="N28" i="102"/>
  <c r="N27" i="102"/>
  <c r="N26" i="102"/>
  <c r="N25" i="102"/>
  <c r="J25" i="102"/>
  <c r="N24" i="102"/>
  <c r="N23" i="102"/>
  <c r="J23" i="102"/>
  <c r="N22" i="102"/>
  <c r="J22" i="102"/>
  <c r="N21" i="102"/>
  <c r="J21" i="102"/>
  <c r="N20" i="102"/>
  <c r="J20" i="102"/>
  <c r="N19" i="102"/>
  <c r="J19" i="102"/>
  <c r="N18" i="102"/>
  <c r="J18" i="102"/>
  <c r="N17" i="102"/>
  <c r="J17" i="102"/>
  <c r="N16" i="102"/>
  <c r="J16" i="102"/>
  <c r="N15" i="102"/>
  <c r="J15" i="102"/>
  <c r="N14" i="102"/>
  <c r="J14" i="102"/>
  <c r="N13" i="102"/>
  <c r="J13" i="102"/>
  <c r="N12" i="102"/>
  <c r="N11" i="102"/>
  <c r="N10" i="102"/>
  <c r="N9" i="102"/>
  <c r="N8" i="102"/>
  <c r="J8" i="102"/>
  <c r="N7" i="102"/>
  <c r="J7" i="102"/>
  <c r="N6" i="102"/>
  <c r="J6" i="102"/>
  <c r="J88" i="101" l="1"/>
  <c r="K87" i="101"/>
  <c r="H87" i="101"/>
  <c r="J87" i="101" s="1"/>
  <c r="H86" i="101"/>
  <c r="J86" i="101" s="1"/>
  <c r="U85" i="101"/>
  <c r="S85" i="101"/>
  <c r="H85" i="101"/>
  <c r="J85" i="101" s="1"/>
  <c r="J84" i="101"/>
  <c r="J83" i="101"/>
  <c r="J82" i="101"/>
  <c r="J81" i="101"/>
  <c r="H81" i="101"/>
  <c r="J80" i="101"/>
  <c r="S79" i="101"/>
  <c r="S80" i="101" s="1"/>
  <c r="S81" i="101" s="1"/>
  <c r="J79" i="101"/>
  <c r="H79" i="101"/>
  <c r="J78" i="101"/>
  <c r="I77" i="101"/>
  <c r="H77" i="101"/>
  <c r="J77" i="101" s="1"/>
  <c r="I76" i="101"/>
  <c r="J76" i="101" s="1"/>
  <c r="H76" i="101"/>
  <c r="T73" i="101"/>
  <c r="T76" i="101" s="1"/>
  <c r="T77" i="101" s="1"/>
  <c r="S73" i="101"/>
  <c r="S76" i="101" s="1"/>
  <c r="S77" i="101" s="1"/>
  <c r="J73" i="101"/>
  <c r="J72" i="101"/>
  <c r="I71" i="101"/>
  <c r="H71" i="101"/>
  <c r="J71" i="101" s="1"/>
  <c r="I70" i="101"/>
  <c r="H70" i="101"/>
  <c r="J70" i="101" s="1"/>
  <c r="T69" i="101"/>
  <c r="S69" i="101"/>
  <c r="H69" i="101"/>
  <c r="J69" i="101" s="1"/>
  <c r="J68" i="101"/>
  <c r="J67" i="101"/>
  <c r="J66" i="101"/>
  <c r="J65" i="101"/>
  <c r="J64" i="101"/>
  <c r="J63" i="101"/>
  <c r="J62" i="101"/>
  <c r="H61" i="101"/>
  <c r="J61" i="101" s="1"/>
  <c r="H60" i="101"/>
  <c r="J60" i="101" s="1"/>
  <c r="J59" i="101"/>
  <c r="J58" i="101"/>
  <c r="H49" i="101"/>
  <c r="J49" i="101" s="1"/>
  <c r="H48" i="101"/>
  <c r="H52" i="101" s="1"/>
  <c r="J47" i="101"/>
  <c r="H47" i="101"/>
  <c r="H51" i="101" s="1"/>
  <c r="H46" i="101"/>
  <c r="J46" i="101" s="1"/>
  <c r="J45" i="101"/>
  <c r="J44" i="101"/>
  <c r="T43" i="101"/>
  <c r="T44" i="101" s="1"/>
  <c r="T45" i="101" s="1"/>
  <c r="T46" i="101" s="1"/>
  <c r="T47" i="101" s="1"/>
  <c r="T48" i="101" s="1"/>
  <c r="T49" i="101" s="1"/>
  <c r="T50" i="101" s="1"/>
  <c r="T51" i="101" s="1"/>
  <c r="T52" i="101" s="1"/>
  <c r="T53" i="101" s="1"/>
  <c r="T54" i="101" s="1"/>
  <c r="T55" i="101" s="1"/>
  <c r="T56" i="101" s="1"/>
  <c r="T57" i="101" s="1"/>
  <c r="J43" i="101"/>
  <c r="J42" i="101"/>
  <c r="H40" i="101"/>
  <c r="J40" i="101" s="1"/>
  <c r="H38" i="101"/>
  <c r="J38" i="101" s="1"/>
  <c r="H37" i="101"/>
  <c r="J37" i="101" s="1"/>
  <c r="H36" i="101"/>
  <c r="J36" i="101" s="1"/>
  <c r="H35" i="101"/>
  <c r="J35" i="101" s="1"/>
  <c r="J34" i="101"/>
  <c r="H33" i="101"/>
  <c r="J33" i="101" s="1"/>
  <c r="J32" i="101"/>
  <c r="H31" i="101"/>
  <c r="J31" i="101" s="1"/>
  <c r="H30" i="101"/>
  <c r="J30" i="101" s="1"/>
  <c r="H29" i="101"/>
  <c r="J29" i="101" s="1"/>
  <c r="J28" i="101"/>
  <c r="J27" i="101"/>
  <c r="J26" i="101"/>
  <c r="H25" i="101"/>
  <c r="J25" i="101" s="1"/>
  <c r="J24" i="101"/>
  <c r="H24" i="101"/>
  <c r="H23" i="101"/>
  <c r="J23" i="101" s="1"/>
  <c r="J22" i="101"/>
  <c r="H22" i="101"/>
  <c r="H21" i="101"/>
  <c r="J21" i="101" s="1"/>
  <c r="J20" i="101"/>
  <c r="J19" i="101"/>
  <c r="J18" i="101"/>
  <c r="J17" i="101"/>
  <c r="J16" i="101"/>
  <c r="I15" i="101"/>
  <c r="H15" i="101"/>
  <c r="J15" i="101" s="1"/>
  <c r="J14" i="101"/>
  <c r="I14" i="101"/>
  <c r="H14" i="101"/>
  <c r="J13" i="101"/>
  <c r="J12" i="101"/>
  <c r="I11" i="101"/>
  <c r="J11" i="101" s="1"/>
  <c r="H11" i="101"/>
  <c r="J10" i="101"/>
  <c r="I10" i="101"/>
  <c r="H10" i="101"/>
  <c r="T9" i="101"/>
  <c r="T10" i="101" s="1"/>
  <c r="T11" i="101" s="1"/>
  <c r="S9" i="101"/>
  <c r="S10" i="101" s="1"/>
  <c r="S11" i="101" s="1"/>
  <c r="J9" i="101"/>
  <c r="J8" i="101"/>
  <c r="H7" i="101"/>
  <c r="J7" i="101" s="1"/>
  <c r="J6" i="101"/>
  <c r="J51" i="101" l="1"/>
  <c r="H55" i="101"/>
  <c r="J55" i="101" s="1"/>
  <c r="H56" i="101"/>
  <c r="J56" i="101" s="1"/>
  <c r="J52" i="101"/>
  <c r="J48" i="101"/>
  <c r="H39" i="101"/>
  <c r="J39" i="101" s="1"/>
  <c r="H41" i="101"/>
  <c r="J41" i="101" s="1"/>
  <c r="H50" i="101"/>
  <c r="H53" i="101"/>
  <c r="H54" i="101" l="1"/>
  <c r="J54" i="101" s="1"/>
  <c r="J50" i="101"/>
  <c r="J53" i="101"/>
  <c r="H57" i="101"/>
  <c r="J57" i="101" s="1"/>
  <c r="R30" i="100" l="1"/>
  <c r="N30" i="100"/>
  <c r="R29" i="100"/>
  <c r="N29" i="100"/>
  <c r="R28" i="100"/>
  <c r="N28" i="100"/>
  <c r="R27" i="100"/>
  <c r="N27" i="100"/>
  <c r="N26" i="100"/>
  <c r="N24" i="100"/>
  <c r="N23" i="100"/>
  <c r="N22" i="100"/>
  <c r="N21" i="100"/>
  <c r="N20" i="100"/>
  <c r="N19" i="100"/>
  <c r="N18" i="100"/>
  <c r="N17" i="100"/>
  <c r="N16" i="100"/>
  <c r="N15" i="100"/>
  <c r="N14" i="100"/>
  <c r="N13" i="100"/>
  <c r="N12" i="100"/>
  <c r="N11" i="100"/>
  <c r="N10" i="100"/>
  <c r="N9" i="100"/>
  <c r="J9" i="100"/>
  <c r="J24" i="99" l="1"/>
  <c r="J23" i="99"/>
  <c r="J22" i="99"/>
  <c r="J21" i="99"/>
  <c r="J20" i="99"/>
  <c r="J19" i="99"/>
  <c r="J18" i="99"/>
  <c r="J17" i="99"/>
  <c r="J16" i="99"/>
  <c r="J15" i="99"/>
  <c r="J14" i="99"/>
  <c r="J13" i="99"/>
  <c r="J12" i="99"/>
  <c r="J11" i="99"/>
  <c r="J10" i="99"/>
  <c r="J9" i="99"/>
  <c r="J8" i="99"/>
  <c r="J7" i="99"/>
  <c r="J6" i="99"/>
  <c r="U16" i="98" l="1"/>
  <c r="U15" i="98"/>
  <c r="U14" i="98"/>
  <c r="U12" i="98"/>
  <c r="U11" i="98"/>
  <c r="U10" i="98"/>
  <c r="U9" i="98"/>
  <c r="U8" i="98"/>
  <c r="U7" i="98"/>
  <c r="U6" i="98"/>
  <c r="AG50" i="97" l="1"/>
  <c r="AF50" i="97"/>
  <c r="AE50" i="97"/>
  <c r="AB50" i="97"/>
  <c r="Z50" i="97"/>
  <c r="V50" i="97"/>
  <c r="M50" i="97"/>
  <c r="AA50" i="97" s="1"/>
  <c r="AG41" i="97"/>
  <c r="AF41" i="97"/>
  <c r="AE41" i="97"/>
  <c r="AB41" i="97"/>
  <c r="AA41" i="97"/>
  <c r="Z41" i="97"/>
  <c r="AG40" i="97"/>
  <c r="AF40" i="97"/>
  <c r="AE40" i="97"/>
  <c r="AA40" i="97"/>
  <c r="Z40" i="97"/>
  <c r="V40" i="97"/>
  <c r="AB40" i="97" s="1"/>
  <c r="AG39" i="97"/>
  <c r="AF39" i="97"/>
  <c r="AE39" i="97"/>
  <c r="Z39" i="97"/>
  <c r="V39" i="97"/>
  <c r="AB39" i="97" s="1"/>
  <c r="M39" i="97"/>
  <c r="AA39" i="97" s="1"/>
  <c r="AG38" i="97"/>
  <c r="AF38" i="97"/>
  <c r="AE38" i="97"/>
  <c r="AA38" i="97"/>
  <c r="Z38" i="97"/>
  <c r="V38" i="97"/>
  <c r="AB38" i="97" s="1"/>
  <c r="AF37" i="97"/>
  <c r="AE37" i="97"/>
  <c r="AA37" i="97"/>
  <c r="Z37" i="97"/>
  <c r="T37" i="97"/>
  <c r="AG37" i="97" s="1"/>
  <c r="AG36" i="97"/>
  <c r="AF36" i="97"/>
  <c r="AE36" i="97"/>
  <c r="AB36" i="97"/>
  <c r="AA36" i="97"/>
  <c r="Z36" i="97"/>
  <c r="V36" i="97"/>
  <c r="AG35" i="97"/>
  <c r="AF35" i="97"/>
  <c r="AE35" i="97"/>
  <c r="AA35" i="97"/>
  <c r="V35" i="97"/>
  <c r="AB35" i="97" s="1"/>
  <c r="I35" i="97"/>
  <c r="Z35" i="97" s="1"/>
  <c r="AG34" i="97"/>
  <c r="AF34" i="97"/>
  <c r="AE34" i="97"/>
  <c r="AA34" i="97"/>
  <c r="Z34" i="97"/>
  <c r="T34" i="97"/>
  <c r="V34" i="97" s="1"/>
  <c r="AB34" i="97" s="1"/>
  <c r="AG33" i="97"/>
  <c r="AF33" i="97"/>
  <c r="AE33" i="97"/>
  <c r="AA33" i="97"/>
  <c r="Z33" i="97"/>
  <c r="V33" i="97"/>
  <c r="AB33" i="97" s="1"/>
  <c r="AG32" i="97"/>
  <c r="AF32" i="97"/>
  <c r="AE32" i="97"/>
  <c r="AB32" i="97"/>
  <c r="AA32" i="97"/>
  <c r="Z32" i="97"/>
  <c r="AF31" i="97"/>
  <c r="AE31" i="97"/>
  <c r="AA31" i="97"/>
  <c r="Z31" i="97"/>
  <c r="T31" i="97"/>
  <c r="AG31" i="97" s="1"/>
  <c r="AG30" i="97"/>
  <c r="AF30" i="97"/>
  <c r="AE30" i="97"/>
  <c r="AB30" i="97"/>
  <c r="AA30" i="97"/>
  <c r="Z30" i="97"/>
  <c r="V30" i="97"/>
  <c r="AG29" i="97"/>
  <c r="AB29" i="97"/>
  <c r="V29" i="97"/>
  <c r="AG28" i="97"/>
  <c r="AF28" i="97"/>
  <c r="AE28" i="97"/>
  <c r="AA28" i="97"/>
  <c r="Z28" i="97"/>
  <c r="V28" i="97"/>
  <c r="AB28" i="97" s="1"/>
  <c r="AG27" i="97"/>
  <c r="V27" i="97"/>
  <c r="AB27" i="97" s="1"/>
  <c r="AG26" i="97"/>
  <c r="AF26" i="97"/>
  <c r="AE26" i="97"/>
  <c r="AB26" i="97"/>
  <c r="AA26" i="97"/>
  <c r="Z26" i="97"/>
  <c r="V26" i="97"/>
  <c r="AG25" i="97"/>
  <c r="AF25" i="97"/>
  <c r="AE25" i="97"/>
  <c r="AA25" i="97"/>
  <c r="Z25" i="97"/>
  <c r="V25" i="97"/>
  <c r="AB25" i="97" s="1"/>
  <c r="AG24" i="97"/>
  <c r="AF24" i="97"/>
  <c r="AE24" i="97"/>
  <c r="AA24" i="97"/>
  <c r="Z24" i="97"/>
  <c r="V24" i="97"/>
  <c r="AB24" i="97" s="1"/>
  <c r="AG23" i="97"/>
  <c r="AF23" i="97"/>
  <c r="AE23" i="97"/>
  <c r="AA23" i="97"/>
  <c r="Z23" i="97"/>
  <c r="V23" i="97"/>
  <c r="AB23" i="97" s="1"/>
  <c r="AF22" i="97"/>
  <c r="AE22" i="97"/>
  <c r="AA22" i="97"/>
  <c r="Z22" i="97"/>
  <c r="T22" i="97"/>
  <c r="AG22" i="97" s="1"/>
  <c r="AG21" i="97"/>
  <c r="AF21" i="97"/>
  <c r="AE21" i="97"/>
  <c r="AB21" i="97"/>
  <c r="AA21" i="97"/>
  <c r="Z21" i="97"/>
  <c r="V21" i="97"/>
  <c r="AG20" i="97"/>
  <c r="AF20" i="97"/>
  <c r="AE20" i="97"/>
  <c r="AA20" i="97"/>
  <c r="Z20" i="97"/>
  <c r="V20" i="97"/>
  <c r="AB20" i="97" s="1"/>
  <c r="T20" i="97"/>
  <c r="AG19" i="97"/>
  <c r="AF19" i="97"/>
  <c r="AE19" i="97"/>
  <c r="AA19" i="97"/>
  <c r="Z19" i="97"/>
  <c r="V19" i="97"/>
  <c r="AB19" i="97" s="1"/>
  <c r="AG18" i="97"/>
  <c r="AF18" i="97"/>
  <c r="AE18" i="97"/>
  <c r="AA18" i="97"/>
  <c r="Z18" i="97"/>
  <c r="V18" i="97"/>
  <c r="AB18" i="97" s="1"/>
  <c r="AG17" i="97"/>
  <c r="AF17" i="97"/>
  <c r="AE17" i="97"/>
  <c r="AA17" i="97"/>
  <c r="Z17" i="97"/>
  <c r="V17" i="97"/>
  <c r="AB17" i="97" s="1"/>
  <c r="AG16" i="97"/>
  <c r="AF16" i="97"/>
  <c r="AE16" i="97"/>
  <c r="AB16" i="97"/>
  <c r="AA16" i="97"/>
  <c r="Z16" i="97"/>
  <c r="V16" i="97"/>
  <c r="AG15" i="97"/>
  <c r="AF15" i="97"/>
  <c r="AE15" i="97"/>
  <c r="AA15" i="97"/>
  <c r="Z15" i="97"/>
  <c r="V15" i="97"/>
  <c r="AB15" i="97" s="1"/>
  <c r="T15" i="97"/>
  <c r="AG14" i="97"/>
  <c r="AF14" i="97"/>
  <c r="AE14" i="97"/>
  <c r="AA14" i="97"/>
  <c r="Z14" i="97"/>
  <c r="V14" i="97"/>
  <c r="AB14" i="97" s="1"/>
  <c r="AF13" i="97"/>
  <c r="AE13" i="97"/>
  <c r="AA13" i="97"/>
  <c r="Z13" i="97"/>
  <c r="V13" i="97"/>
  <c r="AB13" i="97" s="1"/>
  <c r="T13" i="97"/>
  <c r="AG13" i="97" s="1"/>
  <c r="AG12" i="97"/>
  <c r="AF12" i="97"/>
  <c r="AE12" i="97"/>
  <c r="AA12" i="97"/>
  <c r="Z12" i="97"/>
  <c r="V12" i="97"/>
  <c r="AB12" i="97" s="1"/>
  <c r="AG11" i="97"/>
  <c r="AF11" i="97"/>
  <c r="AE11" i="97"/>
  <c r="AA11" i="97"/>
  <c r="Z11" i="97"/>
  <c r="V11" i="97"/>
  <c r="AB11" i="97" s="1"/>
  <c r="AG10" i="97"/>
  <c r="AF10" i="97"/>
  <c r="AE10" i="97"/>
  <c r="AB10" i="97"/>
  <c r="AA10" i="97"/>
  <c r="Z10" i="97"/>
  <c r="V10" i="97"/>
  <c r="AG9" i="97"/>
  <c r="AF9" i="97"/>
  <c r="AE9" i="97"/>
  <c r="AA9" i="97"/>
  <c r="Z9" i="97"/>
  <c r="V9" i="97"/>
  <c r="AB9" i="97" s="1"/>
  <c r="I9" i="97"/>
  <c r="AG8" i="97"/>
  <c r="AF8" i="97"/>
  <c r="AE8" i="97"/>
  <c r="AA8" i="97"/>
  <c r="Z8" i="97"/>
  <c r="V8" i="97"/>
  <c r="AB8" i="97" s="1"/>
  <c r="AG7" i="97"/>
  <c r="AF7" i="97"/>
  <c r="AE7" i="97"/>
  <c r="AA7" i="97"/>
  <c r="Z7" i="97"/>
  <c r="V7" i="97"/>
  <c r="AB7" i="97" s="1"/>
  <c r="AG6" i="97"/>
  <c r="AF6" i="97"/>
  <c r="AE6" i="97"/>
  <c r="AA6" i="97"/>
  <c r="Z6" i="97"/>
  <c r="V6" i="97"/>
  <c r="AB6" i="97" s="1"/>
  <c r="V22" i="97" l="1"/>
  <c r="AB22" i="97" s="1"/>
  <c r="V31" i="97"/>
  <c r="AB31" i="97" s="1"/>
  <c r="V37" i="97"/>
  <c r="AB37" i="97" s="1"/>
  <c r="M60" i="96" l="1"/>
  <c r="M59" i="96"/>
  <c r="M58" i="96"/>
  <c r="M57" i="96"/>
  <c r="M56" i="96"/>
  <c r="M55" i="96"/>
  <c r="M54" i="96"/>
  <c r="M53" i="96"/>
  <c r="M52" i="96"/>
  <c r="J52" i="96"/>
  <c r="M51" i="96"/>
  <c r="M50" i="96"/>
  <c r="M49" i="96"/>
  <c r="M48" i="96"/>
  <c r="M47" i="96"/>
  <c r="M46" i="96"/>
  <c r="M45" i="96"/>
  <c r="M44" i="96"/>
  <c r="M43" i="96"/>
  <c r="M42" i="96"/>
  <c r="M41" i="96"/>
  <c r="M40" i="96"/>
  <c r="M39" i="96"/>
  <c r="M38" i="96"/>
  <c r="M37" i="96"/>
  <c r="M36" i="96"/>
  <c r="M35" i="96"/>
  <c r="M34" i="96"/>
  <c r="M33" i="96"/>
  <c r="M32" i="96"/>
  <c r="M31" i="96"/>
  <c r="M30" i="96"/>
  <c r="M29" i="96"/>
  <c r="M28" i="96"/>
  <c r="M27" i="96"/>
  <c r="M26" i="96"/>
  <c r="M25" i="96"/>
  <c r="J25" i="96"/>
  <c r="M24" i="96"/>
  <c r="J24" i="96"/>
  <c r="M23" i="96"/>
  <c r="M22" i="96"/>
  <c r="M21" i="96"/>
  <c r="M20" i="96"/>
  <c r="M19" i="96"/>
  <c r="M18" i="96"/>
  <c r="M17" i="96"/>
  <c r="M16" i="96"/>
  <c r="M15" i="96"/>
  <c r="J15" i="96"/>
  <c r="M14" i="96"/>
  <c r="J14" i="96"/>
  <c r="J7" i="96"/>
  <c r="J6" i="96"/>
</calcChain>
</file>

<file path=xl/sharedStrings.xml><?xml version="1.0" encoding="utf-8"?>
<sst xmlns="http://schemas.openxmlformats.org/spreadsheetml/2006/main" count="2292" uniqueCount="899">
  <si>
    <t>Lista de precios Noviembre</t>
  </si>
  <si>
    <t>Vigencia del 1 de Noviembre al 30 de Noviembre 2021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</si>
  <si>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</si>
  <si>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</si>
  <si>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</si>
  <si>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</si>
  <si>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</si>
  <si>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</si>
  <si>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</si>
  <si>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Combustible</t>
  </si>
  <si>
    <t>Precio Publicidad / Lista</t>
  </si>
  <si>
    <t>Bono de Descuento</t>
  </si>
  <si>
    <t>Precio SAP</t>
  </si>
  <si>
    <t>Promociones</t>
  </si>
  <si>
    <t>FP</t>
  </si>
  <si>
    <t>BENEFICIO 1</t>
  </si>
  <si>
    <t>BENEFICIO 2</t>
  </si>
  <si>
    <t>CHANGAN</t>
  </si>
  <si>
    <t>New CS15</t>
  </si>
  <si>
    <t>SC7ADA5PEH2001-PE</t>
  </si>
  <si>
    <t xml:space="preserve">NEW CS15 CONFORT 1.5L MT 4X2  </t>
  </si>
  <si>
    <t>GASOLINA</t>
  </si>
  <si>
    <t>A</t>
  </si>
  <si>
    <t>Compra hoy y paga la primera cuota en marzo 2022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</si>
  <si>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</si>
  <si>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</si>
  <si>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</si>
  <si>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</si>
  <si>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</si>
  <si>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</si>
  <si>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</si>
  <si>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</si>
  <si>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</si>
  <si>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</si>
  <si>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</si>
  <si>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</si>
  <si>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</si>
  <si>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</si>
  <si>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</si>
  <si>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</si>
  <si>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</si>
  <si>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</si>
  <si>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</si>
  <si>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</si>
  <si>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</si>
  <si>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</si>
  <si>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</si>
  <si>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</si>
  <si>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</si>
  <si>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GRATIS: Equipo Multimedia Android 10.4"</t>
  </si>
  <si>
    <t>Conversión a gas GLP GRATIS</t>
  </si>
  <si>
    <t>SC6471A5.A3D1ST-PE</t>
  </si>
  <si>
    <t>CX70 1.6L MT BASIC GLPT</t>
  </si>
  <si>
    <t>SC6471A5.A6D1S1</t>
  </si>
  <si>
    <t>CX70 1.6L MT LUXURY</t>
  </si>
  <si>
    <t>Equipo Multimedia Android 10.4" por $190 adicional</t>
  </si>
  <si>
    <t>SC6471A5.A6D1ST-PE</t>
  </si>
  <si>
    <t>CX70 1.6L MT LUXURY GLPT</t>
  </si>
  <si>
    <t>SC6471BB5.A6D1S2</t>
  </si>
  <si>
    <t>CX70 1.5T MT COMFORTABLE</t>
  </si>
  <si>
    <t>SC6471BB5.A6D1T-PE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</si>
  <si>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</si>
  <si>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</si>
  <si>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</si>
  <si>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</si>
  <si>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</si>
  <si>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</si>
  <si>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</si>
  <si>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</si>
  <si>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B</t>
  </si>
  <si>
    <t>1er Mantenimiento gratis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</si>
  <si>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</si>
  <si>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</si>
  <si>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</si>
  <si>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</si>
  <si>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</si>
  <si>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</si>
  <si>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</si>
  <si>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</si>
  <si>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</si>
  <si>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</si>
  <si>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</si>
  <si>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</si>
  <si>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</si>
  <si>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</si>
  <si>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</si>
  <si>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</si>
  <si>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</si>
  <si>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</si>
  <si>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</si>
  <si>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</si>
  <si>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</si>
  <si>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</si>
  <si>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</si>
  <si>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</si>
  <si>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</si>
  <si>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</si>
  <si>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</si>
  <si>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</si>
  <si>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</si>
  <si>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</si>
  <si>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</si>
  <si>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</si>
  <si>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</si>
  <si>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</si>
  <si>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</si>
  <si>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</si>
  <si>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</si>
  <si>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</si>
  <si>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</si>
  <si>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</si>
  <si>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</si>
  <si>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</si>
  <si>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</si>
  <si>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</si>
  <si>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</si>
  <si>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</si>
  <si>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</si>
  <si>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</si>
  <si>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</si>
  <si>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</si>
  <si>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</si>
  <si>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</si>
  <si>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</si>
  <si>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NEW F70 ELITE 1.9 MT 4X2 (Hunter)</t>
  </si>
  <si>
    <t>DIESEL</t>
  </si>
  <si>
    <t>SC1031PAAG5B2D-PE</t>
  </si>
  <si>
    <t>NEW F70 ELITE 1.9 MT 4X4 (Hunter)</t>
  </si>
  <si>
    <t>Lista de precios Noviembre 2021</t>
  </si>
  <si>
    <t>Vigencia del 12 de Noviembre al 30 de Noviembre 2021</t>
  </si>
  <si>
    <t>UNIDADES AÑO MODELO 2019</t>
  </si>
  <si>
    <t>Precio Lista SAP</t>
  </si>
  <si>
    <t>MAZDA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</si>
  <si>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</si>
  <si>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</si>
  <si>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</si>
  <si>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</si>
  <si>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</si>
  <si>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</si>
  <si>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</si>
  <si>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DEMCLAD_PE</t>
  </si>
  <si>
    <t xml:space="preserve">MAZDA 2 SPORT PRIME 1.5 MT 2WD IPM V </t>
  </si>
  <si>
    <t>DEMCLAE_PE</t>
  </si>
  <si>
    <t xml:space="preserve">MAZDA 2 SPORT CORE 1.5 MT 2WD IPM V </t>
  </si>
  <si>
    <t>DEMDLAB_PE</t>
  </si>
  <si>
    <t xml:space="preserve">MAZDA 2 SPORT CORE 1.5 AT 2WD IPM V </t>
  </si>
  <si>
    <t>DEMFLAC_PE</t>
  </si>
  <si>
    <t xml:space="preserve">MAZDA 2 SPORT HIGH 1.5 AT 2WD IPM V 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</si>
  <si>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</si>
  <si>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</si>
  <si>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</si>
  <si>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</si>
  <si>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</si>
  <si>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</si>
  <si>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</si>
  <si>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</si>
  <si>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</si>
  <si>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</si>
  <si>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</si>
  <si>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</si>
  <si>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</si>
  <si>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</si>
  <si>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</si>
  <si>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</si>
  <si>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</si>
  <si>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</si>
  <si>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</si>
  <si>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</si>
  <si>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</si>
  <si>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</si>
  <si>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</si>
  <si>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</si>
  <si>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</si>
  <si>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</si>
  <si>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</si>
  <si>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</si>
  <si>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C</t>
  </si>
  <si>
    <t>GCCBLAD_PE</t>
  </si>
  <si>
    <t>MAZDA 6 SEDAN AT 2.5T GS HIGH PLUS PE</t>
  </si>
  <si>
    <t>Apple Car Play - Android Auto</t>
  </si>
  <si>
    <t>GFNDLAD_PE</t>
  </si>
  <si>
    <t xml:space="preserve">MAZDA 6 SEDAN SIGNATURE 2.5T AT IPM V  </t>
  </si>
  <si>
    <t>MX-5</t>
  </si>
  <si>
    <t>NF9RLAR_PE</t>
  </si>
  <si>
    <t>MX-5 HIGH RF 2.0 AT IPM IV</t>
  </si>
  <si>
    <t>D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</si>
  <si>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</si>
  <si>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</si>
  <si>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</si>
  <si>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</si>
  <si>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</si>
  <si>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</si>
  <si>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</si>
  <si>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</si>
  <si>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</si>
  <si>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</si>
  <si>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</si>
  <si>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DHDVLAC_PE</t>
  </si>
  <si>
    <t xml:space="preserve">CX-3 PRIME 2.0 MT 2WD IPM IV </t>
  </si>
  <si>
    <t>DHDVLAB_PE</t>
  </si>
  <si>
    <t xml:space="preserve">CX-3 CORE 2.0 MT 2WD IPM IV </t>
  </si>
  <si>
    <t>DHDWLAH_PE</t>
  </si>
  <si>
    <t xml:space="preserve">CX-3 CORE 2.0 AT 2WD IPM IV </t>
  </si>
  <si>
    <t>DHDWLAJ_PE</t>
  </si>
  <si>
    <t xml:space="preserve">CX-3 HIGH 2.0 AT 2WD IPM IV </t>
  </si>
  <si>
    <t>DHEBLAK_PE</t>
  </si>
  <si>
    <t xml:space="preserve">CX-3 HIGH 2.0 AT AWD IPM IV 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</si>
  <si>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</si>
  <si>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</si>
  <si>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</si>
  <si>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</si>
  <si>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</si>
  <si>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</si>
  <si>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</si>
  <si>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</si>
  <si>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</si>
  <si>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</si>
  <si>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</si>
  <si>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</si>
  <si>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</si>
  <si>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</si>
  <si>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</si>
  <si>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</si>
  <si>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</si>
  <si>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</si>
  <si>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</si>
  <si>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</si>
  <si>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</si>
  <si>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</si>
  <si>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</si>
  <si>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</si>
  <si>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</si>
  <si>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</si>
  <si>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</si>
  <si>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</si>
  <si>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</si>
  <si>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</si>
  <si>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</si>
  <si>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</si>
  <si>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</si>
  <si>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</si>
  <si>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</si>
  <si>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</si>
  <si>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</si>
  <si>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</si>
  <si>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Protector de Tolva Inyectado - Kit Alzavidrios</t>
  </si>
  <si>
    <t>UL7PLAB_PE</t>
  </si>
  <si>
    <t>BT50 MT 3.2 4X4 D2 HIGH IPM PE</t>
  </si>
  <si>
    <t>Protector de Tolva Inyectado - Pantalla Multimedia</t>
  </si>
  <si>
    <t>NEW BT-50</t>
  </si>
  <si>
    <t>ZR60LAF_PE</t>
  </si>
  <si>
    <t xml:space="preserve">NEW BT-50 PRIME 3.0T MT 4X4  </t>
  </si>
  <si>
    <t>ZR60LAE_PE</t>
  </si>
  <si>
    <t xml:space="preserve">NEW BT-50 CORE 3.0T MT 4X4  </t>
  </si>
  <si>
    <t>ZR60LAH_PE</t>
  </si>
  <si>
    <t xml:space="preserve">NEW BT-50 HIGH 3.0T MT 4X4  </t>
  </si>
  <si>
    <t>ZR61LAH_PE</t>
  </si>
  <si>
    <t xml:space="preserve">NEW BT-50 HIGH PLUS 3.0T AT 4X4  </t>
  </si>
  <si>
    <t>Vigencia del 12 al 30 de Noviembre 2021</t>
  </si>
  <si>
    <t>Precio Publicidad / Precio Regular</t>
  </si>
  <si>
    <t>Precio SAP / Precio Campaña</t>
  </si>
  <si>
    <t>Margen 2019</t>
  </si>
  <si>
    <t>Margen 2020</t>
  </si>
  <si>
    <t>Margen 2021</t>
  </si>
  <si>
    <t>PRECIO MINIMO</t>
  </si>
  <si>
    <t>CODIGO AAP</t>
  </si>
  <si>
    <t>código anterior</t>
  </si>
  <si>
    <t>PROMOCIONAL</t>
  </si>
  <si>
    <t>DESCRIPCION</t>
  </si>
  <si>
    <t>TOPE (UNIDADES)</t>
  </si>
  <si>
    <t>SUZUKI</t>
  </si>
  <si>
    <t>ALTO 800</t>
  </si>
  <si>
    <t>OD14C2J00089600</t>
  </si>
  <si>
    <t>NEW ALTO 800 ST ABS PS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</si>
  <si>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</si>
  <si>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</si>
  <si>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</si>
  <si>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</si>
  <si>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</si>
  <si>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</si>
  <si>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</si>
  <si>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</si>
  <si>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Bono 200</t>
  </si>
  <si>
    <t>BUA1C2T00029600</t>
  </si>
  <si>
    <t>S-PRESSO GL MT</t>
  </si>
  <si>
    <t>1SUZAAA</t>
  </si>
  <si>
    <t>BUA1C2U0004960T-PE</t>
  </si>
  <si>
    <t>S-PRESSO GA MT GLPT</t>
  </si>
  <si>
    <t>(Maximo 10 entre Singas y con gas)</t>
  </si>
  <si>
    <t>BUA1C2T0002960T-PE</t>
  </si>
  <si>
    <t>S-PRESSO GL 1.0 MT 4X2 GLPT</t>
  </si>
  <si>
    <t>(Maximo 30 entre Singas y con gas)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</si>
  <si>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</si>
  <si>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</si>
  <si>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</si>
  <si>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</si>
  <si>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</si>
  <si>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</si>
  <si>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</si>
  <si>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</si>
  <si>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</si>
  <si>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</si>
  <si>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</si>
  <si>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</si>
  <si>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</si>
  <si>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</si>
  <si>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</si>
  <si>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</si>
  <si>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</si>
  <si>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</si>
  <si>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</si>
  <si>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</si>
  <si>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</si>
  <si>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</si>
  <si>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</si>
  <si>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</si>
  <si>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</si>
  <si>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</si>
  <si>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</si>
  <si>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</si>
  <si>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</si>
  <si>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</si>
  <si>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</si>
  <si>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</si>
  <si>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</si>
  <si>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</si>
  <si>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</si>
  <si>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</si>
  <si>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</si>
  <si>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</si>
  <si>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</si>
  <si>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</si>
  <si>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</si>
  <si>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</si>
  <si>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</si>
  <si>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</si>
  <si>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</si>
  <si>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</si>
  <si>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</si>
  <si>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</si>
  <si>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</si>
  <si>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</si>
  <si>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</si>
  <si>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</si>
  <si>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</si>
  <si>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</si>
  <si>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</si>
  <si>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</si>
  <si>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</si>
  <si>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</si>
  <si>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</si>
  <si>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</si>
  <si>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</si>
  <si>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BONO</t>
  </si>
  <si>
    <t>(Maximo 15 entre Singas y con gas)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</si>
  <si>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</si>
  <si>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</si>
  <si>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</si>
  <si>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</si>
  <si>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</si>
  <si>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</si>
  <si>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</si>
  <si>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</si>
  <si>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</si>
  <si>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</si>
  <si>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</si>
  <si>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</si>
  <si>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</si>
  <si>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</si>
  <si>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</si>
  <si>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</si>
  <si>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</si>
  <si>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</si>
  <si>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</si>
  <si>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</si>
  <si>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</si>
  <si>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</si>
  <si>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</si>
  <si>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</si>
  <si>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</si>
  <si>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</si>
  <si>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</si>
  <si>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</si>
  <si>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</si>
  <si>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</si>
  <si>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</si>
  <si>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</si>
  <si>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</si>
  <si>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</si>
  <si>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</si>
  <si>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</si>
  <si>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</si>
  <si>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</si>
  <si>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</si>
  <si>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</si>
  <si>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</si>
  <si>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</si>
  <si>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</si>
  <si>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</si>
  <si>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</si>
  <si>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</si>
  <si>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</si>
  <si>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</si>
  <si>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</si>
  <si>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</si>
  <si>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</si>
  <si>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</si>
  <si>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</si>
  <si>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</si>
  <si>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</si>
  <si>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</si>
  <si>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</si>
  <si>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</si>
  <si>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</si>
  <si>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</si>
  <si>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</si>
  <si>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</si>
  <si>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</si>
  <si>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</si>
  <si>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</si>
  <si>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</si>
  <si>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</si>
  <si>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</si>
  <si>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</si>
  <si>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</si>
  <si>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</si>
  <si>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</si>
  <si>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</si>
  <si>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</si>
  <si>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</si>
  <si>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</si>
  <si>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</si>
  <si>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</si>
  <si>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</si>
  <si>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</si>
  <si>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</si>
  <si>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</si>
  <si>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</si>
  <si>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</si>
  <si>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1er mantenimiento</t>
  </si>
  <si>
    <t>(Maximo 20 entre Singas y con gas)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</si>
  <si>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</si>
  <si>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</si>
  <si>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</si>
  <si>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</si>
  <si>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</si>
  <si>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</si>
  <si>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</si>
  <si>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</si>
  <si>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</si>
  <si>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</si>
  <si>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</si>
  <si>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</si>
  <si>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</si>
  <si>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</si>
  <si>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</si>
  <si>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</si>
  <si>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</si>
  <si>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</si>
  <si>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</si>
  <si>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</si>
  <si>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</si>
  <si>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</si>
  <si>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</si>
  <si>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</si>
  <si>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</si>
  <si>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</si>
  <si>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</si>
  <si>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</si>
  <si>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</si>
  <si>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</si>
  <si>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</si>
  <si>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</si>
  <si>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</si>
  <si>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</si>
  <si>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</si>
  <si>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</si>
  <si>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</si>
  <si>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</si>
  <si>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</si>
  <si>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</si>
  <si>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</si>
  <si>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</si>
  <si>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</si>
  <si>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</si>
  <si>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</si>
  <si>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</si>
  <si>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</si>
  <si>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</si>
  <si>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</si>
  <si>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</si>
  <si>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</si>
  <si>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</si>
  <si>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</si>
  <si>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</si>
  <si>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</si>
  <si>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</si>
  <si>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</si>
  <si>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</si>
  <si>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</si>
  <si>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</si>
  <si>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</si>
  <si>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</si>
  <si>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</si>
  <si>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</si>
  <si>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</si>
  <si>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SWIFT</t>
  </si>
  <si>
    <t>2LA4C2D00AA10-PE</t>
  </si>
  <si>
    <t>SWIFT HYBRID GL 1.2 MT 4X2</t>
  </si>
  <si>
    <t xml:space="preserve">MULTIMEDIA BLAUNPUNKT SP970 + CARGADOR INALÁMBRICO + CÁMARA DE RETROCESO + ALARMA </t>
  </si>
  <si>
    <t>Beneficios Campaña Avanza Noviembre</t>
  </si>
  <si>
    <t>Precio Publicidad</t>
  </si>
  <si>
    <t>Precio Sap</t>
  </si>
  <si>
    <t>Beneficio 1</t>
  </si>
  <si>
    <t>Beneficio 2</t>
  </si>
  <si>
    <t>Stock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</si>
  <si>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</si>
  <si>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</si>
  <si>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</si>
  <si>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</si>
  <si>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</si>
  <si>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</si>
  <si>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Soat gratis</t>
  </si>
  <si>
    <t>5 unidades</t>
  </si>
  <si>
    <t>CC7151FM01BINNT-PE</t>
  </si>
  <si>
    <t>NEW H2 1.5T GSL AT 4X2 INTELLIGENT BC GLPT</t>
  </si>
  <si>
    <t>HAVAL JOLION</t>
  </si>
  <si>
    <t>CC7150BA00BI</t>
  </si>
  <si>
    <t>HAVAL JOLION 1.5T MT 4X2 INTELLIGENT</t>
  </si>
  <si>
    <t>Vale de gasolina gratis</t>
  </si>
  <si>
    <t>15 unidades</t>
  </si>
  <si>
    <t>CC7150BA00BIT_PE</t>
  </si>
  <si>
    <t>HAVAL JOLION 1.5T MT 4X2 INTELLIGENT GLPT</t>
  </si>
  <si>
    <t>GLPT</t>
  </si>
  <si>
    <t>CC7150BA00BS</t>
  </si>
  <si>
    <t>HAVAL JOLION 1.5T MT 4X2 SUPREME</t>
  </si>
  <si>
    <t>CC7150BA00BST_PE</t>
  </si>
  <si>
    <t>HAVAL JOLION 1.5T MT 4X2 SUPREME GLPT</t>
  </si>
  <si>
    <t>CC7150BA01BSU</t>
  </si>
  <si>
    <t>HAVAL JOLION 1.5T AT 4X2 SUPREME</t>
  </si>
  <si>
    <t>CC7150BA01BSUT_PE</t>
  </si>
  <si>
    <t>HAVAL JOLION 1.5T AT 4X2 SUPREME GLPT</t>
  </si>
  <si>
    <t>CC7150BA01BPL</t>
  </si>
  <si>
    <t>HAVAL JOLION 1.5T AT 4X2 SUPREME PLUS</t>
  </si>
  <si>
    <t>CC7150BA01BPLT_PE</t>
  </si>
  <si>
    <t>HAVAL JOLION 1.5T AT 4X2 SUPREME PLUS GLPT</t>
  </si>
  <si>
    <t>HAVAL JOLION FL</t>
  </si>
  <si>
    <t>CC7150BA00BIFL_PE</t>
  </si>
  <si>
    <t>HAVAL JOLION 1.5T FL MT 4X2 INTELLIGENT</t>
  </si>
  <si>
    <t>Campaña reserva tu unidad del embarque de diciembre</t>
  </si>
  <si>
    <t>CC7150BA00BSFL_PE</t>
  </si>
  <si>
    <t>HAVAL JOLION 1.5T FL MT 4X2 SUPREME</t>
  </si>
  <si>
    <t>CC7150BA01BSFL_PE</t>
  </si>
  <si>
    <t>HAVAL JOLION 1.5T FL AT 4X2 SUPREME</t>
  </si>
  <si>
    <t>CC7150BA01BPFL_PE</t>
  </si>
  <si>
    <t>HAVAL JOLION 1.5T FL AT 4X2 SUPREME PLUS</t>
  </si>
  <si>
    <t>H6</t>
  </si>
  <si>
    <t>CC6463RM0K4CA</t>
  </si>
  <si>
    <t>All New H6 2.0 4X2 AT FL Active</t>
  </si>
  <si>
    <t>CÁMARA RETROCESO ESPEJO (PROMO FIJA)</t>
  </si>
  <si>
    <t>10 unidades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</si>
  <si>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</si>
  <si>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</si>
  <si>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</si>
  <si>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</si>
  <si>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</si>
  <si>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</si>
  <si>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ALL NEW H6</t>
  </si>
  <si>
    <t>CC6470AH01BA_PE</t>
  </si>
  <si>
    <t>NG H6 2.0 4x2 AT ACTIVE</t>
  </si>
  <si>
    <t>CC6470AH01BI_PE</t>
  </si>
  <si>
    <t>NG H6 2.0 4X2 AT INTELLIGENT</t>
  </si>
  <si>
    <t>CC6470AH01BS_PE</t>
  </si>
  <si>
    <t>NG H6 2.0 4X2 AT SUPREME</t>
  </si>
  <si>
    <t>CC6470AH21B_PE</t>
  </si>
  <si>
    <t>NG H6 2.0 4X4 AT SUPREME</t>
  </si>
  <si>
    <t>GREAT WALL</t>
  </si>
  <si>
    <t>NEW M4</t>
  </si>
  <si>
    <t>CC7151SMA05CFT</t>
  </si>
  <si>
    <t>NEW M4  4X2 COMFORT 1.5</t>
  </si>
  <si>
    <t>$50 de dscto</t>
  </si>
  <si>
    <t>0% cuota inicial</t>
  </si>
  <si>
    <t>CC7151SMA05CFTT-PE</t>
  </si>
  <si>
    <t xml:space="preserve">GLP TOROIDAL GRATIS </t>
  </si>
  <si>
    <t>CC7151SMA05LUX</t>
  </si>
  <si>
    <t>NEW M4  4X2 LUXURY 1.5</t>
  </si>
  <si>
    <t>CC7151SMA05LUXT-PE</t>
  </si>
  <si>
    <t>NEW M4  4X2 LUXURY 1.5 GLPT</t>
  </si>
  <si>
    <t xml:space="preserve">WINGLE 5 </t>
  </si>
  <si>
    <t>CC1021PS0JW5S</t>
  </si>
  <si>
    <t>WINGLE 5 4x2 STD MT EURO V</t>
  </si>
  <si>
    <t>GRATIS MULTIMEDIA+ CÁMARA (FIJA)</t>
  </si>
  <si>
    <t>2CHA067</t>
  </si>
  <si>
    <t>0% cuota inicial emprendedor</t>
  </si>
  <si>
    <t>CC1021PS0JW5ST_PE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</si>
  <si>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</si>
  <si>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</si>
  <si>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</si>
  <si>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</si>
  <si>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</si>
  <si>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</si>
  <si>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</si>
  <si>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</si>
  <si>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</si>
  <si>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</si>
  <si>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</si>
  <si>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20 unidades</t>
  </si>
  <si>
    <t>CC1031PS6AL</t>
  </si>
  <si>
    <t>WINGLE 5 D 4X4 LUX</t>
  </si>
  <si>
    <t>ALL NEW WINGLE 5 D</t>
  </si>
  <si>
    <t>CC1031PS42CL_PE</t>
  </si>
  <si>
    <t>WINGLE 5 D NG 4x2 LUX</t>
  </si>
  <si>
    <t xml:space="preserve">WINGLE 7 </t>
  </si>
  <si>
    <t>CC1032PA42C</t>
  </si>
  <si>
    <t>WINGLE 7 4X2 LUX</t>
  </si>
  <si>
    <t>2CHA065</t>
  </si>
  <si>
    <t>$700 de dscto</t>
  </si>
  <si>
    <t>CC1032PA62CL</t>
  </si>
  <si>
    <t>WINGLE 7 4X4 LUX</t>
  </si>
  <si>
    <t>2CHA066</t>
  </si>
  <si>
    <t>POER</t>
  </si>
  <si>
    <t>CC1030QS40CS</t>
  </si>
  <si>
    <t>POER MT 4X2 STD</t>
  </si>
  <si>
    <t>Paga tu inicial con tu grati de diciembre y julio</t>
  </si>
  <si>
    <t>CC1030QS60CS</t>
  </si>
  <si>
    <t>POER MT 4X4 STD</t>
  </si>
  <si>
    <t>CC1030QS60CP</t>
  </si>
  <si>
    <t>POER MT 4X4 LUX</t>
  </si>
  <si>
    <t>CC1030QS60LHP</t>
  </si>
  <si>
    <t>POER AT 4X4 LUX PLUS</t>
  </si>
  <si>
    <t>Vigencia del 12 de Noviembre al 30 de Noviembre</t>
  </si>
  <si>
    <t>UNIDADES AÑO MODELO 2020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</si>
  <si>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</si>
  <si>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</si>
  <si>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</si>
  <si>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</si>
  <si>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</si>
  <si>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</si>
  <si>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</si>
  <si>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Sensores de retroceso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</si>
  <si>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</si>
  <si>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</si>
  <si>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</si>
  <si>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</si>
  <si>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</si>
  <si>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</si>
  <si>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</si>
  <si>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</si>
  <si>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</si>
  <si>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</si>
  <si>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</si>
  <si>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</si>
  <si>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</si>
  <si>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</si>
  <si>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</si>
  <si>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</si>
  <si>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</si>
  <si>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</si>
  <si>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</si>
  <si>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Vigencia del 01 de Noviembre al 30 de Noviembre 2021</t>
  </si>
  <si>
    <t>importador</t>
  </si>
  <si>
    <t>DC</t>
  </si>
  <si>
    <t>Margen 2018</t>
  </si>
  <si>
    <t>x</t>
  </si>
  <si>
    <t>RENAULT</t>
  </si>
  <si>
    <t>Logan</t>
  </si>
  <si>
    <t>AUTI16K 4C2</t>
  </si>
  <si>
    <t>LOGAN LIFE 1.6 MT AC</t>
  </si>
  <si>
    <t>3REN014</t>
  </si>
  <si>
    <t>Regalo sensores de retroceso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</si>
  <si>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</si>
  <si>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</si>
  <si>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</si>
  <si>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</si>
  <si>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</si>
  <si>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GNVC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</si>
  <si>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</si>
  <si>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</si>
  <si>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</si>
  <si>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</si>
  <si>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</si>
  <si>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</si>
  <si>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</si>
  <si>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</si>
  <si>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</si>
  <si>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</si>
  <si>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</si>
  <si>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</si>
  <si>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</si>
  <si>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DYN10BE5CT_PE</t>
  </si>
  <si>
    <t>KWID INTENS 1.0 MT 4X2 GLP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</si>
  <si>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</si>
  <si>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</si>
  <si>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</si>
  <si>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</si>
  <si>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</si>
  <si>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</si>
  <si>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</si>
  <si>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New Duster</t>
  </si>
  <si>
    <t>C1 2 M1M 5HS</t>
  </si>
  <si>
    <t>NEW DUSTER ZEN 1.6 MT 4X2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</si>
  <si>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</si>
  <si>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</si>
  <si>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</si>
  <si>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</si>
  <si>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</si>
  <si>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</si>
  <si>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</si>
  <si>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</si>
  <si>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D24MCM5C_PE</t>
  </si>
  <si>
    <t>NEW DUSTER INTENS 1.3 MT 4X4 TURBO</t>
  </si>
  <si>
    <t>New Captur</t>
  </si>
  <si>
    <t>SC22M15C_PE</t>
  </si>
  <si>
    <t>NEW CAPTUR ZEN 1.6 MT</t>
  </si>
  <si>
    <t>SC42MCX6C_PE</t>
  </si>
  <si>
    <t>NEW CAPTUR INTENS 1.3 CVT</t>
  </si>
  <si>
    <t>3REN003</t>
  </si>
  <si>
    <t>New Koleos</t>
  </si>
  <si>
    <t>XPA2N05CC2_PE</t>
  </si>
  <si>
    <t>NEW KOLEOS INTENS 4X2 2.5 CVT</t>
  </si>
  <si>
    <t>XPA3N05CC2_PE</t>
  </si>
  <si>
    <t>NEW KOLEOS PRIVILEGE 4X2 2.5 CVT</t>
  </si>
  <si>
    <t>3REN010</t>
  </si>
  <si>
    <t>XPA3N05CC4_PE</t>
  </si>
  <si>
    <t>NEW KOLEOS PRIVILEGE 4X4 2.5 CVT</t>
  </si>
  <si>
    <t>Oroch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</si>
  <si>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</si>
  <si>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</si>
  <si>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</si>
  <si>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</si>
  <si>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</si>
  <si>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</si>
  <si>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</si>
  <si>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</si>
  <si>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</si>
  <si>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</si>
  <si>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</si>
  <si>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</si>
  <si>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</si>
  <si>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</si>
  <si>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</si>
  <si>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</si>
  <si>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</si>
  <si>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</si>
  <si>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</si>
  <si>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Kangoo</t>
  </si>
  <si>
    <t>ZFBASI N0 MM</t>
  </si>
  <si>
    <t>KANGOO EXPRESS 1.6 MT</t>
  </si>
  <si>
    <t>Regalo Radio 1DIN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</si>
  <si>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</si>
  <si>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</si>
  <si>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</si>
  <si>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</si>
  <si>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</si>
  <si>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</si>
  <si>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</si>
  <si>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M2 KC2 ABN OUT-PE</t>
  </si>
  <si>
    <t xml:space="preserve">OROCH INTENS 2.0 MT 4X2 OUTSIDER </t>
  </si>
  <si>
    <t>Y1 KC2 AB NN-PE</t>
  </si>
  <si>
    <t>OROCH ZEN 4X2 MT 2.0 GNV</t>
  </si>
  <si>
    <t>Precio Publicidad/ Lista</t>
  </si>
  <si>
    <t>JAC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</si>
  <si>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</si>
  <si>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</si>
  <si>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</si>
  <si>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</si>
  <si>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</si>
  <si>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</si>
  <si>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</si>
  <si>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</si>
  <si>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</si>
  <si>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</si>
  <si>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</si>
  <si>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</si>
  <si>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</si>
  <si>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</si>
  <si>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</si>
  <si>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</si>
  <si>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</si>
  <si>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</si>
  <si>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</si>
  <si>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</si>
  <si>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</si>
  <si>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</si>
  <si>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</si>
  <si>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</si>
  <si>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</si>
  <si>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</si>
  <si>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</si>
  <si>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</si>
  <si>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</si>
  <si>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</si>
  <si>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</si>
  <si>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</si>
  <si>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</si>
  <si>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</si>
  <si>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</si>
  <si>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</si>
  <si>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</si>
  <si>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</si>
  <si>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</si>
  <si>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</si>
  <si>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</si>
  <si>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</si>
  <si>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</si>
  <si>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</si>
  <si>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</si>
  <si>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</si>
  <si>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</si>
  <si>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</si>
  <si>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</si>
  <si>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</si>
  <si>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</si>
  <si>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</si>
  <si>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</si>
  <si>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</si>
  <si>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</si>
  <si>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</si>
  <si>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</si>
  <si>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</si>
  <si>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</si>
  <si>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</si>
  <si>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</si>
  <si>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</si>
  <si>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</si>
  <si>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</si>
  <si>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</si>
  <si>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</si>
  <si>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</si>
  <si>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</si>
  <si>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</si>
  <si>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</si>
  <si>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</si>
  <si>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</si>
  <si>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</si>
  <si>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</si>
  <si>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</si>
  <si>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</si>
  <si>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</si>
  <si>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</si>
  <si>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</si>
  <si>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</si>
  <si>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</si>
  <si>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</si>
  <si>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</si>
  <si>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</si>
  <si>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</si>
  <si>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</si>
  <si>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</si>
  <si>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</si>
  <si>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</si>
  <si>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</si>
  <si>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</si>
  <si>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</si>
  <si>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</si>
  <si>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</si>
  <si>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</si>
  <si>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US$315 Equipo Multimedia DercoParts y Cámara de retroceso por U$320</t>
  </si>
  <si>
    <t>2CHA056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</si>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</sst>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[$$-409]* #,##0_ ;_-[$$-409]* \-#,##0\ ;_-[$$-409]* &quot;-&quot;??_ ;_-@_ "/>
    <numFmt numFmtId="165" formatCode="0.0%"/>
    <numFmt numFmtId="166" formatCode="[$$-409]#,##0"/>
    <numFmt numFmtId="167" formatCode="_-* #,##0_-;\-* #,##0_-;_-* &quot;-&quot;??_-;_-@_-"/>
    <numFmt numFmtId="168" formatCode="#,##0_ ;\-#,##0\ "/>
    <numFmt numFmtId="169" formatCode="0_ ;\-0\ "/>
    <numFmt numFmtId="170" formatCode="[$$-409]#,##0.00"/>
    <numFmt numFmtId="171" formatCode="_-[$$-409]* #,##0.00_ ;_-[$$-409]* \-#,##0.00\ ;_-[$$-409]* &quot;-&quot;??_ ;_-@_ "/>
    <numFmt numFmtId="172" formatCode="0.000%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</cellStyleXfs>
  <cellXfs count="67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8" borderId="6" xfId="0" applyFont="1" applyFill="1" applyBorder="1" applyAlignment="1" applyProtection="1">
      <alignment vertical="top" wrapText="1"/>
      <protection locked="0"/>
    </xf>
    <xf numFmtId="0" fontId="8" fillId="6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5" borderId="13" xfId="0" applyNumberForma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5" borderId="11" xfId="0" applyNumberForma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" fillId="2" borderId="2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vertical="top" wrapText="1"/>
      <protection locked="0"/>
    </xf>
    <xf numFmtId="0" fontId="8" fillId="7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165" fontId="7" fillId="0" borderId="25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0" borderId="23" xfId="0" applyNumberFormat="1" applyFill="1" applyBorder="1" applyAlignment="1">
      <alignment vertical="center"/>
    </xf>
    <xf numFmtId="164" fontId="0" fillId="10" borderId="5" xfId="0" applyNumberFormat="1" applyFill="1" applyBorder="1" applyAlignment="1">
      <alignment vertical="center"/>
    </xf>
    <xf numFmtId="164" fontId="0" fillId="11" borderId="23" xfId="0" applyNumberFormat="1" applyFill="1" applyBorder="1" applyAlignment="1">
      <alignment vertical="center"/>
    </xf>
    <xf numFmtId="164" fontId="0" fillId="11" borderId="6" xfId="0" applyNumberFormat="1" applyFill="1" applyBorder="1" applyAlignment="1">
      <alignment vertical="center"/>
    </xf>
    <xf numFmtId="164" fontId="0" fillId="11" borderId="26" xfId="0" applyNumberFormat="1" applyFill="1" applyBorder="1" applyAlignment="1">
      <alignment vertical="center"/>
    </xf>
    <xf numFmtId="164" fontId="0" fillId="10" borderId="27" xfId="0" applyNumberFormat="1" applyFill="1" applyBorder="1" applyAlignment="1">
      <alignment vertical="center"/>
    </xf>
    <xf numFmtId="164" fontId="0" fillId="10" borderId="6" xfId="0" applyNumberFormat="1" applyFill="1" applyBorder="1" applyAlignment="1">
      <alignment vertical="center"/>
    </xf>
    <xf numFmtId="164" fontId="0" fillId="10" borderId="26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65" fontId="7" fillId="0" borderId="29" xfId="1" applyNumberFormat="1" applyFont="1" applyFill="1" applyBorder="1" applyAlignment="1">
      <alignment horizontal="center" vertical="center"/>
    </xf>
    <xf numFmtId="164" fontId="0" fillId="10" borderId="31" xfId="0" applyNumberFormat="1" applyFill="1" applyBorder="1" applyAlignment="1">
      <alignment vertical="center"/>
    </xf>
    <xf numFmtId="164" fontId="0" fillId="10" borderId="13" xfId="0" applyNumberFormat="1" applyFill="1" applyBorder="1" applyAlignment="1">
      <alignment vertical="center"/>
    </xf>
    <xf numFmtId="164" fontId="0" fillId="11" borderId="31" xfId="0" applyNumberFormat="1" applyFill="1" applyBorder="1" applyAlignment="1">
      <alignment vertical="center"/>
    </xf>
    <xf numFmtId="164" fontId="0" fillId="11" borderId="0" xfId="0" applyNumberFormat="1" applyFill="1" applyAlignment="1">
      <alignment vertical="center"/>
    </xf>
    <xf numFmtId="164" fontId="0" fillId="11" borderId="32" xfId="0" applyNumberFormat="1" applyFill="1" applyBorder="1" applyAlignment="1">
      <alignment vertical="center"/>
    </xf>
    <xf numFmtId="164" fontId="0" fillId="10" borderId="33" xfId="0" applyNumberFormat="1" applyFill="1" applyBorder="1" applyAlignment="1">
      <alignment vertical="center"/>
    </xf>
    <xf numFmtId="164" fontId="0" fillId="10" borderId="0" xfId="0" applyNumberFormat="1" applyFill="1" applyAlignment="1">
      <alignment vertical="center"/>
    </xf>
    <xf numFmtId="164" fontId="0" fillId="10" borderId="32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65" fontId="7" fillId="0" borderId="34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0" borderId="36" xfId="0" applyNumberFormat="1" applyFill="1" applyBorder="1" applyAlignment="1">
      <alignment vertical="center"/>
    </xf>
    <xf numFmtId="164" fontId="0" fillId="10" borderId="15" xfId="0" applyNumberFormat="1" applyFill="1" applyBorder="1" applyAlignment="1">
      <alignment vertical="center"/>
    </xf>
    <xf numFmtId="164" fontId="0" fillId="11" borderId="36" xfId="0" applyNumberFormat="1" applyFill="1" applyBorder="1" applyAlignment="1">
      <alignment vertical="center"/>
    </xf>
    <xf numFmtId="164" fontId="0" fillId="11" borderId="37" xfId="0" applyNumberFormat="1" applyFill="1" applyBorder="1" applyAlignment="1">
      <alignment vertical="center"/>
    </xf>
    <xf numFmtId="164" fontId="0" fillId="10" borderId="38" xfId="0" applyNumberFormat="1" applyFill="1" applyBorder="1" applyAlignment="1">
      <alignment vertical="center"/>
    </xf>
    <xf numFmtId="164" fontId="0" fillId="10" borderId="7" xfId="0" applyNumberFormat="1" applyFill="1" applyBorder="1" applyAlignment="1">
      <alignment vertical="center"/>
    </xf>
    <xf numFmtId="164" fontId="0" fillId="10" borderId="37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38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9" fontId="7" fillId="0" borderId="25" xfId="1" applyFont="1" applyFill="1" applyBorder="1" applyAlignment="1">
      <alignment horizontal="center" vertical="center"/>
    </xf>
    <xf numFmtId="164" fontId="0" fillId="10" borderId="8" xfId="0" applyNumberFormat="1" applyFill="1" applyBorder="1" applyAlignment="1">
      <alignment vertical="center"/>
    </xf>
    <xf numFmtId="9" fontId="7" fillId="0" borderId="29" xfId="1" applyFont="1" applyFill="1" applyBorder="1" applyAlignment="1">
      <alignment horizontal="center" vertical="center"/>
    </xf>
    <xf numFmtId="164" fontId="0" fillId="10" borderId="14" xfId="0" applyNumberFormat="1" applyFill="1" applyBorder="1" applyAlignment="1">
      <alignment vertical="center"/>
    </xf>
    <xf numFmtId="9" fontId="7" fillId="0" borderId="34" xfId="1" applyFont="1" applyFill="1" applyBorder="1" applyAlignment="1">
      <alignment horizontal="center" vertical="center"/>
    </xf>
    <xf numFmtId="164" fontId="0" fillId="10" borderId="16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5" borderId="31" xfId="0" applyNumberFormat="1" applyFont="1" applyFill="1" applyBorder="1" applyAlignment="1">
      <alignment vertical="center"/>
    </xf>
    <xf numFmtId="164" fontId="11" fillId="5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5" borderId="36" xfId="0" applyNumberFormat="1" applyFont="1" applyFill="1" applyBorder="1" applyAlignment="1">
      <alignment vertical="center"/>
    </xf>
    <xf numFmtId="164" fontId="11" fillId="5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29" xfId="1" applyNumberFormat="1" applyFont="1" applyFill="1" applyBorder="1" applyAlignment="1">
      <alignment vertical="center"/>
    </xf>
    <xf numFmtId="164" fontId="0" fillId="5" borderId="31" xfId="0" applyNumberFormat="1" applyFill="1" applyBorder="1" applyAlignment="1">
      <alignment vertical="center"/>
    </xf>
    <xf numFmtId="164" fontId="0" fillId="5" borderId="29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5" borderId="14" xfId="0" applyNumberForma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165" fontId="7" fillId="0" borderId="34" xfId="1" applyNumberFormat="1" applyFont="1" applyFill="1" applyBorder="1" applyAlignment="1">
      <alignment vertical="center"/>
    </xf>
    <xf numFmtId="164" fontId="0" fillId="5" borderId="36" xfId="0" applyNumberFormat="1" applyFill="1" applyBorder="1" applyAlignment="1">
      <alignment vertical="center"/>
    </xf>
    <xf numFmtId="164" fontId="0" fillId="5" borderId="34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5" borderId="16" xfId="0" applyNumberForma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vertical="center"/>
    </xf>
    <xf numFmtId="165" fontId="7" fillId="0" borderId="39" xfId="1" applyNumberFormat="1" applyFon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11" fillId="5" borderId="40" xfId="0" applyNumberFormat="1" applyFont="1" applyFill="1" applyBorder="1" applyAlignment="1">
      <alignment vertical="center"/>
    </xf>
    <xf numFmtId="164" fontId="0" fillId="5" borderId="39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5" borderId="0" xfId="0" applyNumberFormat="1" applyFill="1" applyAlignment="1">
      <alignment vertical="center"/>
    </xf>
    <xf numFmtId="164" fontId="11" fillId="5" borderId="30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3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5" borderId="42" xfId="0" applyNumberFormat="1" applyFill="1" applyBorder="1" applyAlignment="1">
      <alignment vertical="center"/>
    </xf>
    <xf numFmtId="164" fontId="11" fillId="5" borderId="39" xfId="0" applyNumberFormat="1" applyFont="1" applyFill="1" applyBorder="1" applyAlignment="1">
      <alignment vertical="center"/>
    </xf>
    <xf numFmtId="0" fontId="0" fillId="0" borderId="41" xfId="0" applyBorder="1" applyAlignment="1">
      <alignment vertical="center"/>
    </xf>
    <xf numFmtId="164" fontId="11" fillId="5" borderId="29" xfId="0" applyNumberFormat="1" applyFont="1" applyFill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164" fontId="0" fillId="5" borderId="45" xfId="0" applyNumberForma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164" fontId="0" fillId="5" borderId="33" xfId="0" applyNumberFormat="1" applyFill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0" fillId="0" borderId="38" xfId="0" applyBorder="1"/>
    <xf numFmtId="0" fontId="7" fillId="0" borderId="38" xfId="0" applyFont="1" applyBorder="1" applyAlignment="1">
      <alignment vertical="center"/>
    </xf>
    <xf numFmtId="164" fontId="0" fillId="5" borderId="38" xfId="0" applyNumberForma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7" fillId="0" borderId="42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2" xfId="1" applyNumberFormat="1" applyFont="1" applyFill="1" applyBorder="1" applyAlignment="1">
      <alignment vertical="center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2" borderId="26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5" fontId="7" fillId="0" borderId="25" xfId="1" applyNumberFormat="1" applyFont="1" applyFill="1" applyBorder="1" applyAlignment="1">
      <alignment vertical="center"/>
    </xf>
    <xf numFmtId="9" fontId="13" fillId="0" borderId="26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9" fontId="13" fillId="0" borderId="43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9" xfId="0" applyBorder="1"/>
    <xf numFmtId="0" fontId="14" fillId="0" borderId="41" xfId="0" applyFont="1" applyBorder="1"/>
    <xf numFmtId="0" fontId="0" fillId="0" borderId="12" xfId="0" applyBorder="1"/>
    <xf numFmtId="166" fontId="15" fillId="0" borderId="39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14" fillId="0" borderId="32" xfId="0" applyFont="1" applyBorder="1"/>
    <xf numFmtId="0" fontId="0" fillId="0" borderId="14" xfId="0" applyBorder="1"/>
    <xf numFmtId="166" fontId="0" fillId="0" borderId="18" xfId="0" applyNumberFormat="1" applyBorder="1" applyAlignment="1">
      <alignment vertical="center" wrapText="1"/>
    </xf>
    <xf numFmtId="166" fontId="15" fillId="0" borderId="33" xfId="0" applyNumberFormat="1" applyFont="1" applyBorder="1" applyAlignment="1">
      <alignment horizontal="center"/>
    </xf>
    <xf numFmtId="166" fontId="15" fillId="0" borderId="29" xfId="0" applyNumberFormat="1" applyFont="1" applyBorder="1" applyAlignment="1">
      <alignment horizontal="center"/>
    </xf>
    <xf numFmtId="166" fontId="15" fillId="0" borderId="0" xfId="0" applyNumberFormat="1" applyFont="1" applyAlignment="1">
      <alignment horizontal="center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2" xfId="0" applyBorder="1"/>
    <xf numFmtId="0" fontId="14" fillId="0" borderId="43" xfId="0" applyFont="1" applyBorder="1"/>
    <xf numFmtId="0" fontId="0" fillId="0" borderId="10" xfId="0" applyBorder="1"/>
    <xf numFmtId="166" fontId="15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5" fillId="0" borderId="45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/>
    </xf>
    <xf numFmtId="166" fontId="15" fillId="0" borderId="48" xfId="0" applyNumberFormat="1" applyFont="1" applyBorder="1" applyAlignment="1">
      <alignment horizontal="center"/>
    </xf>
    <xf numFmtId="166" fontId="15" fillId="0" borderId="42" xfId="0" applyNumberFormat="1" applyFont="1" applyBorder="1" applyAlignment="1">
      <alignment horizontal="center"/>
    </xf>
    <xf numFmtId="9" fontId="13" fillId="0" borderId="41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3" fillId="0" borderId="32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15" fillId="0" borderId="29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5" fontId="13" fillId="0" borderId="32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3" fillId="0" borderId="43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0" fontId="0" fillId="0" borderId="32" xfId="0" applyBorder="1"/>
    <xf numFmtId="0" fontId="0" fillId="0" borderId="34" xfId="0" applyBorder="1"/>
    <xf numFmtId="0" fontId="14" fillId="0" borderId="37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4" fontId="0" fillId="5" borderId="25" xfId="0" applyNumberFormat="1" applyFill="1" applyBorder="1" applyAlignment="1">
      <alignment vertical="center"/>
    </xf>
    <xf numFmtId="164" fontId="11" fillId="5" borderId="42" xfId="0" applyNumberFormat="1" applyFont="1" applyFill="1" applyBorder="1" applyAlignment="1">
      <alignment vertical="center"/>
    </xf>
    <xf numFmtId="9" fontId="0" fillId="0" borderId="2" xfId="0" applyNumberFormat="1" applyBorder="1" applyProtection="1">
      <protection locked="0"/>
    </xf>
    <xf numFmtId="0" fontId="2" fillId="4" borderId="33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166" fontId="15" fillId="0" borderId="33" xfId="0" applyNumberFormat="1" applyFont="1" applyBorder="1" applyAlignment="1">
      <alignment horizontal="center" vertical="center"/>
    </xf>
    <xf numFmtId="166" fontId="15" fillId="0" borderId="38" xfId="0" applyNumberFormat="1" applyFont="1" applyBorder="1" applyAlignment="1">
      <alignment horizontal="center"/>
    </xf>
    <xf numFmtId="0" fontId="0" fillId="10" borderId="18" xfId="0" applyFill="1" applyBorder="1" applyAlignment="1">
      <alignment vertical="center" wrapText="1"/>
    </xf>
    <xf numFmtId="0" fontId="0" fillId="10" borderId="19" xfId="0" applyFill="1" applyBorder="1" applyAlignment="1">
      <alignment vertical="center" wrapText="1"/>
    </xf>
    <xf numFmtId="0" fontId="0" fillId="10" borderId="14" xfId="0" applyFill="1" applyBorder="1" applyAlignment="1">
      <alignment vertical="center" wrapText="1"/>
    </xf>
    <xf numFmtId="0" fontId="0" fillId="10" borderId="16" xfId="0" applyFill="1" applyBorder="1" applyAlignment="1">
      <alignment vertical="center" wrapText="1"/>
    </xf>
    <xf numFmtId="0" fontId="0" fillId="10" borderId="0" xfId="0" applyFill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14" xfId="0" applyFill="1" applyBorder="1" applyAlignment="1">
      <alignment horizontal="center" vertical="center"/>
    </xf>
    <xf numFmtId="0" fontId="0" fillId="10" borderId="19" xfId="0" applyFill="1" applyBorder="1" applyAlignment="1">
      <alignment vertical="justify" wrapText="1"/>
    </xf>
    <xf numFmtId="164" fontId="0" fillId="5" borderId="2" xfId="0" applyNumberForma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20" xfId="0" applyBorder="1" applyAlignment="1">
      <alignment horizontal="center"/>
    </xf>
    <xf numFmtId="164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18" fillId="2" borderId="17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vertical="center" wrapText="1"/>
    </xf>
    <xf numFmtId="0" fontId="18" fillId="2" borderId="22" xfId="0" applyFont="1" applyFill="1" applyBorder="1" applyAlignment="1">
      <alignment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20" fillId="0" borderId="0" xfId="0" applyFont="1"/>
    <xf numFmtId="164" fontId="0" fillId="5" borderId="8" xfId="0" applyNumberForma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0" fontId="0" fillId="0" borderId="21" xfId="0" applyBorder="1" applyAlignment="1">
      <alignment horizontal="center"/>
    </xf>
    <xf numFmtId="164" fontId="0" fillId="5" borderId="47" xfId="0" applyNumberFormat="1" applyFill="1" applyBorder="1" applyAlignment="1">
      <alignment vertical="center"/>
    </xf>
    <xf numFmtId="164" fontId="11" fillId="5" borderId="2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8" fillId="7" borderId="28" xfId="0" applyFont="1" applyFill="1" applyBorder="1" applyAlignment="1" applyProtection="1">
      <alignment vertical="top" wrapText="1"/>
      <protection locked="0"/>
    </xf>
    <xf numFmtId="166" fontId="7" fillId="0" borderId="28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quotePrefix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14" fillId="0" borderId="37" xfId="0" applyFont="1" applyBorder="1" applyAlignment="1">
      <alignment vertical="center"/>
    </xf>
    <xf numFmtId="166" fontId="15" fillId="0" borderId="38" xfId="0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left" vertical="center" wrapText="1"/>
    </xf>
    <xf numFmtId="9" fontId="0" fillId="0" borderId="15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1" fillId="7" borderId="8" xfId="0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vertical="top"/>
    </xf>
    <xf numFmtId="164" fontId="7" fillId="5" borderId="23" xfId="0" applyNumberFormat="1" applyFont="1" applyFill="1" applyBorder="1" applyAlignment="1">
      <alignment vertical="center"/>
    </xf>
    <xf numFmtId="0" fontId="0" fillId="0" borderId="8" xfId="0" applyBorder="1" applyAlignment="1">
      <alignment vertical="top"/>
    </xf>
    <xf numFmtId="164" fontId="7" fillId="5" borderId="5" xfId="0" applyNumberFormat="1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5" borderId="31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164" fontId="7" fillId="5" borderId="13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5" borderId="47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164" fontId="7" fillId="5" borderId="9" xfId="0" applyNumberFormat="1" applyFont="1" applyFill="1" applyBorder="1" applyAlignment="1">
      <alignment vertical="center"/>
    </xf>
    <xf numFmtId="164" fontId="0" fillId="0" borderId="20" xfId="0" applyNumberFormat="1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5" borderId="3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4" fontId="7" fillId="5" borderId="15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7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0" fillId="14" borderId="18" xfId="0" applyFill="1" applyBorder="1" applyAlignment="1">
      <alignment vertical="center"/>
    </xf>
    <xf numFmtId="9" fontId="6" fillId="14" borderId="0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165" fontId="6" fillId="14" borderId="0" xfId="1" applyNumberFormat="1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vertical="center"/>
    </xf>
    <xf numFmtId="9" fontId="7" fillId="14" borderId="0" xfId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0" fillId="0" borderId="9" xfId="0" applyBorder="1" applyAlignment="1">
      <alignment vertical="center"/>
    </xf>
    <xf numFmtId="0" fontId="0" fillId="14" borderId="20" xfId="0" applyFill="1" applyBorder="1" applyAlignment="1">
      <alignment vertical="center"/>
    </xf>
    <xf numFmtId="9" fontId="6" fillId="14" borderId="2" xfId="1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14" borderId="19" xfId="0" applyFill="1" applyBorder="1" applyAlignment="1">
      <alignment vertical="center"/>
    </xf>
    <xf numFmtId="9" fontId="6" fillId="14" borderId="7" xfId="1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164" fontId="0" fillId="5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52" xfId="0" applyFont="1" applyFill="1" applyBorder="1" applyAlignment="1">
      <alignment vertical="center" wrapText="1"/>
    </xf>
    <xf numFmtId="0" fontId="2" fillId="4" borderId="53" xfId="0" applyFont="1" applyFill="1" applyBorder="1" applyAlignment="1">
      <alignment horizontal="center" vertical="center" wrapText="1"/>
    </xf>
    <xf numFmtId="165" fontId="7" fillId="0" borderId="24" xfId="1" applyNumberFormat="1" applyFont="1" applyFill="1" applyBorder="1" applyAlignment="1">
      <alignment vertical="center"/>
    </xf>
    <xf numFmtId="164" fontId="11" fillId="5" borderId="25" xfId="0" applyNumberFormat="1" applyFont="1" applyFill="1" applyBorder="1" applyAlignment="1">
      <alignment vertical="center"/>
    </xf>
    <xf numFmtId="164" fontId="2" fillId="5" borderId="27" xfId="0" applyNumberFormat="1" applyFont="1" applyFill="1" applyBorder="1" applyAlignment="1">
      <alignment vertical="center"/>
    </xf>
    <xf numFmtId="164" fontId="7" fillId="0" borderId="25" xfId="0" applyNumberFormat="1" applyFont="1" applyBorder="1" applyAlignment="1">
      <alignment vertical="center"/>
    </xf>
    <xf numFmtId="164" fontId="0" fillId="5" borderId="27" xfId="0" applyNumberFormat="1" applyFill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164" fontId="2" fillId="5" borderId="33" xfId="0" applyNumberFormat="1" applyFont="1" applyFill="1" applyBorder="1" applyAlignment="1">
      <alignment vertical="center"/>
    </xf>
    <xf numFmtId="164" fontId="7" fillId="0" borderId="29" xfId="0" applyNumberFormat="1" applyFont="1" applyBorder="1" applyAlignment="1">
      <alignment vertical="center"/>
    </xf>
    <xf numFmtId="164" fontId="0" fillId="5" borderId="30" xfId="0" applyNumberFormat="1" applyFill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2" fillId="5" borderId="48" xfId="0" applyNumberFormat="1" applyFont="1" applyFill="1" applyBorder="1" applyAlignment="1">
      <alignment vertical="center"/>
    </xf>
    <xf numFmtId="164" fontId="7" fillId="0" borderId="42" xfId="0" applyNumberFormat="1" applyFont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2" fillId="5" borderId="45" xfId="0" applyNumberFormat="1" applyFont="1" applyFill="1" applyBorder="1" applyAlignment="1">
      <alignment vertical="center"/>
    </xf>
    <xf numFmtId="164" fontId="7" fillId="0" borderId="39" xfId="0" applyNumberFormat="1" applyFont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5" borderId="29" xfId="0" applyNumberFormat="1" applyFont="1" applyFill="1" applyBorder="1" applyAlignment="1">
      <alignment horizontal="right" vertical="center"/>
    </xf>
    <xf numFmtId="164" fontId="0" fillId="15" borderId="29" xfId="0" applyNumberFormat="1" applyFill="1" applyBorder="1" applyAlignment="1">
      <alignment vertical="center"/>
    </xf>
    <xf numFmtId="164" fontId="11" fillId="15" borderId="29" xfId="0" applyNumberFormat="1" applyFont="1" applyFill="1" applyBorder="1" applyAlignment="1">
      <alignment vertical="center"/>
    </xf>
    <xf numFmtId="164" fontId="2" fillId="15" borderId="33" xfId="0" applyNumberFormat="1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11" fillId="5" borderId="34" xfId="0" applyNumberFormat="1" applyFont="1" applyFill="1" applyBorder="1" applyAlignment="1">
      <alignment vertical="center"/>
    </xf>
    <xf numFmtId="164" fontId="2" fillId="5" borderId="38" xfId="0" applyNumberFormat="1" applyFont="1" applyFill="1" applyBorder="1" applyAlignment="1">
      <alignment vertical="center"/>
    </xf>
    <xf numFmtId="164" fontId="7" fillId="0" borderId="34" xfId="0" applyNumberFormat="1" applyFont="1" applyBorder="1" applyAlignment="1">
      <alignment vertical="center"/>
    </xf>
    <xf numFmtId="164" fontId="21" fillId="5" borderId="0" xfId="0" applyNumberFormat="1" applyFont="1" applyFill="1" applyAlignment="1">
      <alignment vertical="center"/>
    </xf>
    <xf numFmtId="164" fontId="21" fillId="5" borderId="7" xfId="0" applyNumberFormat="1" applyFont="1" applyFill="1" applyBorder="1" applyAlignment="1">
      <alignment vertical="center"/>
    </xf>
    <xf numFmtId="164" fontId="0" fillId="10" borderId="25" xfId="0" applyNumberFormat="1" applyFill="1" applyBorder="1" applyAlignment="1">
      <alignment vertical="center"/>
    </xf>
    <xf numFmtId="164" fontId="0" fillId="10" borderId="29" xfId="0" applyNumberFormat="1" applyFill="1" applyBorder="1" applyAlignment="1">
      <alignment vertical="center"/>
    </xf>
    <xf numFmtId="164" fontId="0" fillId="10" borderId="34" xfId="0" applyNumberFormat="1" applyFill="1" applyBorder="1" applyAlignment="1">
      <alignment vertical="center"/>
    </xf>
    <xf numFmtId="0" fontId="8" fillId="7" borderId="5" xfId="0" applyFont="1" applyFill="1" applyBorder="1" applyAlignment="1" applyProtection="1">
      <alignment horizontal="center" vertical="top" wrapText="1"/>
      <protection locked="0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7" borderId="5" xfId="0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/>
    </xf>
    <xf numFmtId="164" fontId="0" fillId="0" borderId="0" xfId="0" applyNumberFormat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3" fillId="16" borderId="22" xfId="0" applyFont="1" applyFill="1" applyBorder="1" applyAlignment="1">
      <alignment horizontal="center" vertical="center"/>
    </xf>
    <xf numFmtId="165" fontId="16" fillId="0" borderId="28" xfId="1" applyNumberFormat="1" applyFont="1" applyBorder="1" applyAlignment="1">
      <alignment horizontal="center" vertical="center"/>
    </xf>
    <xf numFmtId="167" fontId="16" fillId="0" borderId="21" xfId="3" applyNumberFormat="1" applyFont="1" applyBorder="1" applyAlignment="1">
      <alignment horizontal="center"/>
    </xf>
    <xf numFmtId="165" fontId="16" fillId="0" borderId="21" xfId="1" applyNumberFormat="1" applyFont="1" applyBorder="1" applyAlignment="1">
      <alignment horizontal="center"/>
    </xf>
    <xf numFmtId="168" fontId="16" fillId="0" borderId="21" xfId="3" applyNumberFormat="1" applyFont="1" applyBorder="1" applyAlignment="1">
      <alignment horizontal="center"/>
    </xf>
    <xf numFmtId="167" fontId="16" fillId="0" borderId="18" xfId="3" applyNumberFormat="1" applyFont="1" applyBorder="1" applyAlignment="1">
      <alignment horizontal="center"/>
    </xf>
    <xf numFmtId="165" fontId="16" fillId="0" borderId="18" xfId="1" applyNumberFormat="1" applyFont="1" applyBorder="1" applyAlignment="1">
      <alignment horizontal="center"/>
    </xf>
    <xf numFmtId="168" fontId="16" fillId="0" borderId="18" xfId="3" applyNumberFormat="1" applyFont="1" applyBorder="1" applyAlignment="1">
      <alignment horizontal="center"/>
    </xf>
    <xf numFmtId="43" fontId="16" fillId="0" borderId="21" xfId="3" applyFont="1" applyBorder="1" applyAlignment="1">
      <alignment horizontal="center"/>
    </xf>
    <xf numFmtId="43" fontId="16" fillId="0" borderId="18" xfId="3" applyFont="1" applyBorder="1" applyAlignment="1">
      <alignment horizontal="center"/>
    </xf>
    <xf numFmtId="10" fontId="0" fillId="0" borderId="0" xfId="1" applyNumberFormat="1" applyFont="1"/>
    <xf numFmtId="165" fontId="16" fillId="0" borderId="18" xfId="1" applyNumberFormat="1" applyFont="1" applyBorder="1" applyAlignment="1">
      <alignment horizontal="center" vertical="center" wrapText="1"/>
    </xf>
    <xf numFmtId="165" fontId="16" fillId="0" borderId="18" xfId="1" quotePrefix="1" applyNumberFormat="1" applyFont="1" applyBorder="1" applyAlignment="1">
      <alignment horizontal="center" vertical="center" wrapText="1"/>
    </xf>
    <xf numFmtId="170" fontId="0" fillId="0" borderId="0" xfId="0" applyNumberFormat="1"/>
    <xf numFmtId="0" fontId="0" fillId="6" borderId="14" xfId="0" applyFill="1" applyBorder="1" applyAlignment="1">
      <alignment horizontal="center"/>
    </xf>
    <xf numFmtId="1" fontId="16" fillId="0" borderId="21" xfId="1" applyNumberFormat="1" applyFont="1" applyBorder="1" applyAlignment="1">
      <alignment vertical="center"/>
    </xf>
    <xf numFmtId="1" fontId="16" fillId="0" borderId="18" xfId="1" applyNumberFormat="1" applyFont="1" applyBorder="1" applyAlignment="1">
      <alignment vertical="center"/>
    </xf>
    <xf numFmtId="165" fontId="16" fillId="0" borderId="20" xfId="1" applyNumberFormat="1" applyFont="1" applyBorder="1" applyAlignment="1">
      <alignment horizontal="center"/>
    </xf>
    <xf numFmtId="1" fontId="16" fillId="0" borderId="20" xfId="1" applyNumberFormat="1" applyFont="1" applyBorder="1" applyAlignment="1">
      <alignment vertical="center"/>
    </xf>
    <xf numFmtId="1" fontId="16" fillId="0" borderId="18" xfId="1" applyNumberFormat="1" applyFont="1" applyBorder="1" applyAlignment="1">
      <alignment horizontal="center"/>
    </xf>
    <xf numFmtId="0" fontId="0" fillId="6" borderId="12" xfId="0" applyFill="1" applyBorder="1" applyAlignment="1">
      <alignment horizontal="center"/>
    </xf>
    <xf numFmtId="1" fontId="16" fillId="0" borderId="21" xfId="1" applyNumberFormat="1" applyFont="1" applyBorder="1" applyAlignment="1">
      <alignment horizontal="center"/>
    </xf>
    <xf numFmtId="10" fontId="16" fillId="0" borderId="21" xfId="1" applyNumberFormat="1" applyFont="1" applyBorder="1" applyAlignment="1">
      <alignment horizontal="center"/>
    </xf>
    <xf numFmtId="166" fontId="0" fillId="0" borderId="0" xfId="0" applyNumberFormat="1"/>
    <xf numFmtId="10" fontId="16" fillId="0" borderId="18" xfId="1" applyNumberFormat="1" applyFont="1" applyBorder="1" applyAlignment="1">
      <alignment horizontal="center"/>
    </xf>
    <xf numFmtId="10" fontId="16" fillId="0" borderId="20" xfId="1" applyNumberFormat="1" applyFont="1" applyBorder="1" applyAlignment="1">
      <alignment horizontal="center"/>
    </xf>
    <xf numFmtId="165" fontId="16" fillId="0" borderId="19" xfId="1" applyNumberFormat="1" applyFont="1" applyBorder="1" applyAlignment="1">
      <alignment horizontal="center"/>
    </xf>
    <xf numFmtId="1" fontId="16" fillId="0" borderId="19" xfId="1" applyNumberFormat="1" applyFont="1" applyBorder="1" applyAlignment="1">
      <alignment horizontal="center" vertical="center"/>
    </xf>
    <xf numFmtId="165" fontId="16" fillId="0" borderId="19" xfId="1" applyNumberFormat="1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164" fontId="7" fillId="0" borderId="30" xfId="0" applyNumberFormat="1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164" fontId="7" fillId="0" borderId="46" xfId="0" applyNumberFormat="1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164" fontId="7" fillId="0" borderId="40" xfId="0" applyNumberFormat="1" applyFont="1" applyBorder="1" applyAlignment="1">
      <alignment vertical="center"/>
    </xf>
    <xf numFmtId="0" fontId="24" fillId="0" borderId="0" xfId="0" applyFont="1"/>
    <xf numFmtId="0" fontId="24" fillId="0" borderId="32" xfId="0" applyFont="1" applyBorder="1"/>
    <xf numFmtId="0" fontId="7" fillId="0" borderId="37" xfId="0" applyFont="1" applyBorder="1" applyAlignment="1">
      <alignment vertical="center"/>
    </xf>
    <xf numFmtId="164" fontId="7" fillId="0" borderId="6" xfId="0" applyNumberFormat="1" applyFont="1" applyBorder="1" applyAlignment="1">
      <alignment horizontal="center" vertical="center"/>
    </xf>
    <xf numFmtId="164" fontId="0" fillId="11" borderId="13" xfId="0" applyNumberFormat="1" applyFill="1" applyBorder="1" applyAlignment="1">
      <alignment vertical="center"/>
    </xf>
    <xf numFmtId="164" fontId="0" fillId="11" borderId="29" xfId="0" applyNumberFormat="1" applyFill="1" applyBorder="1" applyAlignment="1">
      <alignment vertical="center"/>
    </xf>
    <xf numFmtId="164" fontId="0" fillId="11" borderId="14" xfId="0" applyNumberFormat="1" applyFill="1" applyBorder="1" applyAlignment="1">
      <alignment vertical="center"/>
    </xf>
    <xf numFmtId="164" fontId="0" fillId="11" borderId="27" xfId="0" applyNumberFormat="1" applyFill="1" applyBorder="1" applyAlignment="1">
      <alignment vertical="center"/>
    </xf>
    <xf numFmtId="0" fontId="2" fillId="16" borderId="60" xfId="0" applyFont="1" applyFill="1" applyBorder="1" applyAlignment="1">
      <alignment horizontal="center" vertical="center"/>
    </xf>
    <xf numFmtId="0" fontId="2" fillId="16" borderId="61" xfId="0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center" vertical="center"/>
    </xf>
    <xf numFmtId="164" fontId="0" fillId="16" borderId="60" xfId="0" applyNumberFormat="1" applyFill="1" applyBorder="1" applyAlignment="1">
      <alignment horizontal="center"/>
    </xf>
    <xf numFmtId="0" fontId="0" fillId="16" borderId="61" xfId="0" applyFill="1" applyBorder="1" applyAlignment="1">
      <alignment horizontal="center" vertical="center" wrapText="1"/>
    </xf>
    <xf numFmtId="164" fontId="0" fillId="16" borderId="61" xfId="0" applyNumberFormat="1" applyFill="1" applyBorder="1" applyAlignment="1">
      <alignment horizontal="center"/>
    </xf>
    <xf numFmtId="0" fontId="0" fillId="16" borderId="61" xfId="0" applyFill="1" applyBorder="1" applyAlignment="1">
      <alignment horizontal="center"/>
    </xf>
    <xf numFmtId="164" fontId="0" fillId="5" borderId="63" xfId="0" applyNumberFormat="1" applyFill="1" applyBorder="1" applyAlignment="1">
      <alignment vertical="center"/>
    </xf>
    <xf numFmtId="164" fontId="11" fillId="5" borderId="61" xfId="0" applyNumberFormat="1" applyFont="1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0" fontId="0" fillId="0" borderId="41" xfId="0" applyBorder="1" applyAlignment="1">
      <alignment horizontal="left" vertical="center" wrapText="1"/>
    </xf>
    <xf numFmtId="0" fontId="0" fillId="16" borderId="60" xfId="0" applyFill="1" applyBorder="1" applyAlignment="1">
      <alignment horizontal="center"/>
    </xf>
    <xf numFmtId="164" fontId="0" fillId="16" borderId="62" xfId="0" applyNumberFormat="1" applyFill="1" applyBorder="1" applyAlignment="1">
      <alignment horizontal="center"/>
    </xf>
    <xf numFmtId="164" fontId="0" fillId="0" borderId="32" xfId="0" applyNumberFormat="1" applyBorder="1" applyAlignment="1">
      <alignment vertical="center"/>
    </xf>
    <xf numFmtId="164" fontId="11" fillId="5" borderId="35" xfId="0" applyNumberFormat="1" applyFont="1" applyFill="1" applyBorder="1" applyAlignment="1">
      <alignment vertical="center"/>
    </xf>
    <xf numFmtId="0" fontId="0" fillId="16" borderId="60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164" fontId="0" fillId="5" borderId="44" xfId="0" applyNumberFormat="1" applyFill="1" applyBorder="1" applyAlignment="1">
      <alignment vertical="center"/>
    </xf>
    <xf numFmtId="164" fontId="11" fillId="5" borderId="1" xfId="0" applyNumberFormat="1" applyFont="1" applyFill="1" applyBorder="1" applyAlignment="1">
      <alignment vertical="center"/>
    </xf>
    <xf numFmtId="9" fontId="0" fillId="0" borderId="11" xfId="0" applyNumberFormat="1" applyBorder="1" applyProtection="1">
      <protection locked="0"/>
    </xf>
    <xf numFmtId="164" fontId="0" fillId="5" borderId="48" xfId="0" applyNumberFormat="1" applyFill="1" applyBorder="1" applyAlignment="1">
      <alignment vertical="center"/>
    </xf>
    <xf numFmtId="164" fontId="0" fillId="0" borderId="14" xfId="0" applyNumberFormat="1" applyBorder="1" applyAlignment="1">
      <alignment vertical="center" wrapText="1"/>
    </xf>
    <xf numFmtId="0" fontId="0" fillId="16" borderId="69" xfId="0" applyFill="1" applyBorder="1" applyAlignment="1">
      <alignment horizontal="center" vertical="center" wrapText="1"/>
    </xf>
    <xf numFmtId="164" fontId="0" fillId="16" borderId="70" xfId="0" applyNumberFormat="1" applyFill="1" applyBorder="1" applyAlignment="1">
      <alignment horizontal="center"/>
    </xf>
    <xf numFmtId="166" fontId="15" fillId="6" borderId="27" xfId="0" applyNumberFormat="1" applyFont="1" applyFill="1" applyBorder="1" applyAlignment="1">
      <alignment horizontal="center" vertical="center"/>
    </xf>
    <xf numFmtId="166" fontId="15" fillId="6" borderId="25" xfId="0" applyNumberFormat="1" applyFont="1" applyFill="1" applyBorder="1" applyAlignment="1">
      <alignment horizontal="center" vertical="center"/>
    </xf>
    <xf numFmtId="166" fontId="15" fillId="6" borderId="6" xfId="0" applyNumberFormat="1" applyFont="1" applyFill="1" applyBorder="1" applyAlignment="1">
      <alignment horizontal="center" vertical="center"/>
    </xf>
    <xf numFmtId="166" fontId="15" fillId="0" borderId="48" xfId="0" applyNumberFormat="1" applyFont="1" applyBorder="1" applyAlignment="1">
      <alignment horizontal="center" vertical="center"/>
    </xf>
    <xf numFmtId="166" fontId="15" fillId="0" borderId="42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15" fillId="6" borderId="45" xfId="0" applyNumberFormat="1" applyFont="1" applyFill="1" applyBorder="1" applyAlignment="1">
      <alignment horizontal="center"/>
    </xf>
    <xf numFmtId="166" fontId="15" fillId="6" borderId="39" xfId="0" applyNumberFormat="1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33" xfId="0" applyNumberFormat="1" applyFont="1" applyFill="1" applyBorder="1" applyAlignment="1">
      <alignment horizontal="center"/>
    </xf>
    <xf numFmtId="166" fontId="15" fillId="6" borderId="29" xfId="0" applyNumberFormat="1" applyFont="1" applyFill="1" applyBorder="1" applyAlignment="1">
      <alignment horizontal="center"/>
    </xf>
    <xf numFmtId="166" fontId="15" fillId="6" borderId="0" xfId="0" applyNumberFormat="1" applyFont="1" applyFill="1" applyAlignment="1">
      <alignment horizontal="center"/>
    </xf>
    <xf numFmtId="166" fontId="25" fillId="0" borderId="45" xfId="0" applyNumberFormat="1" applyFont="1" applyBorder="1" applyAlignment="1">
      <alignment horizontal="center"/>
    </xf>
    <xf numFmtId="166" fontId="25" fillId="0" borderId="39" xfId="0" applyNumberFormat="1" applyFont="1" applyBorder="1" applyAlignment="1">
      <alignment horizontal="center"/>
    </xf>
    <xf numFmtId="166" fontId="25" fillId="0" borderId="1" xfId="0" applyNumberFormat="1" applyFont="1" applyBorder="1" applyAlignment="1">
      <alignment horizontal="center"/>
    </xf>
    <xf numFmtId="166" fontId="25" fillId="0" borderId="33" xfId="0" applyNumberFormat="1" applyFont="1" applyBorder="1" applyAlignment="1">
      <alignment horizontal="center"/>
    </xf>
    <xf numFmtId="166" fontId="25" fillId="0" borderId="29" xfId="0" applyNumberFormat="1" applyFont="1" applyBorder="1" applyAlignment="1">
      <alignment horizontal="center"/>
    </xf>
    <xf numFmtId="166" fontId="25" fillId="0" borderId="0" xfId="0" applyNumberFormat="1" applyFont="1" applyAlignment="1">
      <alignment horizont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6" borderId="40" xfId="0" applyNumberFormat="1" applyFont="1" applyFill="1" applyBorder="1" applyAlignment="1">
      <alignment horizontal="center"/>
    </xf>
    <xf numFmtId="166" fontId="15" fillId="6" borderId="30" xfId="0" applyNumberFormat="1" applyFont="1" applyFill="1" applyBorder="1" applyAlignment="1">
      <alignment horizontal="center"/>
    </xf>
    <xf numFmtId="166" fontId="15" fillId="6" borderId="48" xfId="0" applyNumberFormat="1" applyFont="1" applyFill="1" applyBorder="1" applyAlignment="1">
      <alignment horizontal="center"/>
    </xf>
    <xf numFmtId="166" fontId="15" fillId="6" borderId="42" xfId="0" applyNumberFormat="1" applyFont="1" applyFill="1" applyBorder="1" applyAlignment="1">
      <alignment horizontal="center"/>
    </xf>
    <xf numFmtId="166" fontId="15" fillId="6" borderId="46" xfId="0" applyNumberFormat="1" applyFont="1" applyFill="1" applyBorder="1" applyAlignment="1">
      <alignment horizontal="center"/>
    </xf>
    <xf numFmtId="166" fontId="15" fillId="0" borderId="3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4" borderId="71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" fillId="3" borderId="71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 applyProtection="1">
      <alignment horizontal="center" vertical="top" wrapText="1"/>
      <protection locked="0"/>
    </xf>
    <xf numFmtId="164" fontId="7" fillId="0" borderId="26" xfId="0" applyNumberFormat="1" applyFont="1" applyBorder="1" applyAlignment="1">
      <alignment vertical="center"/>
    </xf>
    <xf numFmtId="164" fontId="7" fillId="0" borderId="32" xfId="0" applyNumberFormat="1" applyFont="1" applyBorder="1" applyAlignment="1">
      <alignment vertical="center"/>
    </xf>
    <xf numFmtId="164" fontId="7" fillId="0" borderId="43" xfId="0" applyNumberFormat="1" applyFont="1" applyBorder="1" applyAlignment="1">
      <alignment vertical="center"/>
    </xf>
    <xf numFmtId="164" fontId="7" fillId="0" borderId="41" xfId="0" applyNumberFormat="1" applyFont="1" applyBorder="1" applyAlignment="1">
      <alignment vertical="center"/>
    </xf>
    <xf numFmtId="164" fontId="7" fillId="0" borderId="37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14" borderId="28" xfId="0" applyFill="1" applyBorder="1" applyAlignment="1">
      <alignment vertical="center"/>
    </xf>
    <xf numFmtId="9" fontId="6" fillId="14" borderId="6" xfId="1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164" fontId="0" fillId="5" borderId="5" xfId="0" applyNumberFormat="1" applyFill="1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9" fontId="6" fillId="0" borderId="6" xfId="1" applyFont="1" applyBorder="1"/>
    <xf numFmtId="0" fontId="0" fillId="12" borderId="2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7" fillId="14" borderId="28" xfId="0" applyFont="1" applyFill="1" applyBorder="1" applyAlignment="1">
      <alignment vertical="center"/>
    </xf>
    <xf numFmtId="9" fontId="7" fillId="14" borderId="6" xfId="1" applyFont="1" applyFill="1" applyBorder="1" applyAlignment="1">
      <alignment horizontal="center" vertical="center"/>
    </xf>
    <xf numFmtId="0" fontId="7" fillId="0" borderId="28" xfId="0" applyFont="1" applyBorder="1" applyAlignment="1">
      <alignment vertical="center"/>
    </xf>
    <xf numFmtId="164" fontId="7" fillId="0" borderId="8" xfId="0" applyNumberFormat="1" applyFont="1" applyBorder="1" applyAlignment="1">
      <alignment horizontal="center" vertical="center"/>
    </xf>
    <xf numFmtId="0" fontId="3" fillId="0" borderId="6" xfId="0" applyFont="1" applyBorder="1"/>
    <xf numFmtId="0" fontId="7" fillId="12" borderId="2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165" fontId="6" fillId="14" borderId="7" xfId="1" applyNumberFormat="1" applyFont="1" applyFill="1" applyBorder="1" applyAlignment="1">
      <alignment horizontal="center" vertical="center"/>
    </xf>
    <xf numFmtId="9" fontId="0" fillId="0" borderId="16" xfId="1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9" xfId="0" applyBorder="1" applyAlignment="1">
      <alignment vertical="center"/>
    </xf>
    <xf numFmtId="9" fontId="0" fillId="14" borderId="6" xfId="1" applyFont="1" applyFill="1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14" borderId="22" xfId="0" applyFill="1" applyBorder="1" applyAlignment="1">
      <alignment vertical="center"/>
    </xf>
    <xf numFmtId="9" fontId="0" fillId="14" borderId="3" xfId="1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164" fontId="0" fillId="5" borderId="17" xfId="0" applyNumberFormat="1" applyFill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9" fontId="6" fillId="0" borderId="3" xfId="1" applyFont="1" applyBorder="1"/>
    <xf numFmtId="0" fontId="0" fillId="0" borderId="3" xfId="0" applyBorder="1"/>
    <xf numFmtId="0" fontId="0" fillId="12" borderId="22" xfId="0" applyFill="1" applyBorder="1" applyAlignment="1">
      <alignment horizontal="center"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14" borderId="54" xfId="0" applyFill="1" applyBorder="1" applyAlignment="1">
      <alignment vertical="center"/>
    </xf>
    <xf numFmtId="9" fontId="6" fillId="14" borderId="65" xfId="1" applyFont="1" applyFill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164" fontId="0" fillId="5" borderId="64" xfId="0" applyNumberFormat="1" applyFill="1" applyBorder="1" applyAlignment="1">
      <alignment vertical="center"/>
    </xf>
    <xf numFmtId="164" fontId="0" fillId="0" borderId="65" xfId="0" applyNumberFormat="1" applyBorder="1" applyAlignment="1">
      <alignment horizontal="center" vertical="center"/>
    </xf>
    <xf numFmtId="164" fontId="0" fillId="0" borderId="66" xfId="0" applyNumberFormat="1" applyBorder="1" applyAlignment="1">
      <alignment horizontal="center" vertical="center"/>
    </xf>
    <xf numFmtId="0" fontId="2" fillId="0" borderId="7" xfId="0" applyFont="1" applyBorder="1"/>
    <xf numFmtId="0" fontId="0" fillId="12" borderId="54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16" fillId="0" borderId="21" xfId="1" applyNumberFormat="1" applyFont="1" applyBorder="1" applyAlignment="1">
      <alignment horizontal="center" vertical="center"/>
    </xf>
    <xf numFmtId="165" fontId="16" fillId="0" borderId="18" xfId="1" applyNumberFormat="1" applyFont="1" applyBorder="1" applyAlignment="1">
      <alignment horizontal="center" vertical="center"/>
    </xf>
    <xf numFmtId="165" fontId="16" fillId="0" borderId="20" xfId="1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0" fillId="11" borderId="7" xfId="0" applyNumberFormat="1" applyFill="1" applyBorder="1" applyAlignment="1">
      <alignment vertical="center"/>
    </xf>
    <xf numFmtId="0" fontId="7" fillId="0" borderId="19" xfId="0" applyFont="1" applyBorder="1" applyAlignment="1">
      <alignment horizontal="center"/>
    </xf>
    <xf numFmtId="164" fontId="0" fillId="6" borderId="5" xfId="0" applyNumberFormat="1" applyFill="1" applyBorder="1" applyAlignment="1">
      <alignment vertical="center"/>
    </xf>
    <xf numFmtId="164" fontId="0" fillId="6" borderId="25" xfId="0" applyNumberFormat="1" applyFill="1" applyBorder="1" applyAlignment="1">
      <alignment vertical="center"/>
    </xf>
    <xf numFmtId="164" fontId="0" fillId="6" borderId="8" xfId="0" applyNumberFormat="1" applyFill="1" applyBorder="1" applyAlignment="1">
      <alignment vertical="center"/>
    </xf>
    <xf numFmtId="164" fontId="0" fillId="6" borderId="13" xfId="0" applyNumberFormat="1" applyFill="1" applyBorder="1" applyAlignment="1">
      <alignment vertical="center"/>
    </xf>
    <xf numFmtId="164" fontId="0" fillId="6" borderId="29" xfId="0" applyNumberFormat="1" applyFill="1" applyBorder="1" applyAlignment="1">
      <alignment vertical="center"/>
    </xf>
    <xf numFmtId="164" fontId="0" fillId="6" borderId="14" xfId="0" applyNumberFormat="1" applyFill="1" applyBorder="1" applyAlignment="1">
      <alignment vertical="center"/>
    </xf>
    <xf numFmtId="164" fontId="0" fillId="11" borderId="15" xfId="0" applyNumberFormat="1" applyFill="1" applyBorder="1" applyAlignment="1">
      <alignment vertical="center"/>
    </xf>
    <xf numFmtId="164" fontId="0" fillId="11" borderId="34" xfId="0" applyNumberFormat="1" applyFill="1" applyBorder="1" applyAlignment="1">
      <alignment vertical="center"/>
    </xf>
    <xf numFmtId="164" fontId="0" fillId="11" borderId="16" xfId="0" applyNumberFormat="1" applyFill="1" applyBorder="1" applyAlignment="1">
      <alignment vertical="center"/>
    </xf>
    <xf numFmtId="164" fontId="0" fillId="6" borderId="31" xfId="0" applyNumberFormat="1" applyFill="1" applyBorder="1" applyAlignment="1">
      <alignment vertical="center"/>
    </xf>
    <xf numFmtId="164" fontId="0" fillId="6" borderId="0" xfId="0" applyNumberFormat="1" applyFill="1" applyAlignment="1">
      <alignment vertical="center"/>
    </xf>
    <xf numFmtId="164" fontId="0" fillId="6" borderId="32" xfId="0" applyNumberFormat="1" applyFill="1" applyBorder="1" applyAlignment="1">
      <alignment vertical="center"/>
    </xf>
    <xf numFmtId="164" fontId="0" fillId="6" borderId="33" xfId="0" applyNumberFormat="1" applyFill="1" applyBorder="1" applyAlignment="1">
      <alignment vertical="center"/>
    </xf>
    <xf numFmtId="164" fontId="0" fillId="11" borderId="33" xfId="0" applyNumberFormat="1" applyFill="1" applyBorder="1" applyAlignment="1">
      <alignment vertical="center"/>
    </xf>
    <xf numFmtId="164" fontId="0" fillId="6" borderId="38" xfId="0" applyNumberFormat="1" applyFill="1" applyBorder="1" applyAlignment="1">
      <alignment vertical="center"/>
    </xf>
    <xf numFmtId="164" fontId="0" fillId="6" borderId="7" xfId="0" applyNumberFormat="1" applyFill="1" applyBorder="1" applyAlignment="1">
      <alignment vertical="center"/>
    </xf>
    <xf numFmtId="164" fontId="0" fillId="6" borderId="37" xfId="0" applyNumberFormat="1" applyFill="1" applyBorder="1" applyAlignment="1">
      <alignment vertical="center"/>
    </xf>
    <xf numFmtId="0" fontId="0" fillId="6" borderId="28" xfId="0" applyFill="1" applyBorder="1" applyAlignment="1">
      <alignment horizontal="center"/>
    </xf>
    <xf numFmtId="164" fontId="0" fillId="11" borderId="38" xfId="0" applyNumberFormat="1" applyFill="1" applyBorder="1" applyAlignment="1">
      <alignment vertical="center"/>
    </xf>
    <xf numFmtId="164" fontId="0" fillId="6" borderId="27" xfId="0" applyNumberFormat="1" applyFill="1" applyBorder="1" applyAlignment="1">
      <alignment vertical="center"/>
    </xf>
    <xf numFmtId="164" fontId="0" fillId="6" borderId="6" xfId="0" applyNumberFormat="1" applyFill="1" applyBorder="1" applyAlignment="1">
      <alignment vertical="center"/>
    </xf>
    <xf numFmtId="164" fontId="0" fillId="6" borderId="26" xfId="0" applyNumberFormat="1" applyFill="1" applyBorder="1" applyAlignment="1">
      <alignment vertical="center"/>
    </xf>
    <xf numFmtId="0" fontId="0" fillId="6" borderId="19" xfId="0" applyFill="1" applyBorder="1" applyAlignment="1">
      <alignment horizontal="center"/>
    </xf>
    <xf numFmtId="172" fontId="0" fillId="0" borderId="0" xfId="1" applyNumberFormat="1" applyFont="1"/>
    <xf numFmtId="164" fontId="0" fillId="0" borderId="14" xfId="0" applyNumberFormat="1" applyBorder="1" applyAlignment="1">
      <alignment vertical="center"/>
    </xf>
    <xf numFmtId="164" fontId="0" fillId="0" borderId="46" xfId="0" applyNumberFormat="1" applyBorder="1" applyAlignment="1">
      <alignment vertical="center" wrapText="1"/>
    </xf>
    <xf numFmtId="166" fontId="25" fillId="6" borderId="33" xfId="0" applyNumberFormat="1" applyFont="1" applyFill="1" applyBorder="1" applyAlignment="1">
      <alignment horizontal="center" vertical="center"/>
    </xf>
    <xf numFmtId="166" fontId="25" fillId="6" borderId="29" xfId="0" applyNumberFormat="1" applyFont="1" applyFill="1" applyBorder="1" applyAlignment="1">
      <alignment horizontal="center" vertical="center"/>
    </xf>
    <xf numFmtId="166" fontId="25" fillId="6" borderId="0" xfId="0" applyNumberFormat="1" applyFont="1" applyFill="1" applyAlignment="1">
      <alignment horizontal="center" vertical="center"/>
    </xf>
    <xf numFmtId="166" fontId="15" fillId="6" borderId="39" xfId="0" applyNumberFormat="1" applyFont="1" applyFill="1" applyBorder="1" applyAlignment="1">
      <alignment horizontal="center" vertical="center"/>
    </xf>
    <xf numFmtId="166" fontId="15" fillId="6" borderId="1" xfId="0" applyNumberFormat="1" applyFont="1" applyFill="1" applyBorder="1" applyAlignment="1">
      <alignment horizontal="center" vertical="center"/>
    </xf>
    <xf numFmtId="166" fontId="15" fillId="6" borderId="29" xfId="0" applyNumberFormat="1" applyFont="1" applyFill="1" applyBorder="1" applyAlignment="1">
      <alignment horizontal="center" vertical="center"/>
    </xf>
    <xf numFmtId="166" fontId="15" fillId="6" borderId="0" xfId="0" applyNumberFormat="1" applyFont="1" applyFill="1" applyAlignment="1">
      <alignment horizontal="center" vertical="center"/>
    </xf>
    <xf numFmtId="165" fontId="0" fillId="0" borderId="28" xfId="1" applyNumberFormat="1" applyFont="1" applyFill="1" applyBorder="1" applyAlignment="1">
      <alignment vertical="top"/>
    </xf>
    <xf numFmtId="165" fontId="0" fillId="0" borderId="18" xfId="1" applyNumberFormat="1" applyFont="1" applyFill="1" applyBorder="1" applyAlignment="1">
      <alignment vertical="top"/>
    </xf>
    <xf numFmtId="165" fontId="0" fillId="0" borderId="20" xfId="1" applyNumberFormat="1" applyFont="1" applyFill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16" fillId="0" borderId="21" xfId="1" applyNumberFormat="1" applyFont="1" applyBorder="1" applyAlignment="1">
      <alignment horizontal="center" vertical="center"/>
    </xf>
    <xf numFmtId="0" fontId="16" fillId="0" borderId="18" xfId="1" applyNumberFormat="1" applyFont="1" applyBorder="1" applyAlignment="1">
      <alignment horizontal="center" vertical="center"/>
    </xf>
    <xf numFmtId="0" fontId="16" fillId="0" borderId="20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9" fontId="16" fillId="0" borderId="21" xfId="3" applyNumberFormat="1" applyFont="1" applyBorder="1" applyAlignment="1">
      <alignment horizontal="center" vertical="center"/>
    </xf>
    <xf numFmtId="169" fontId="16" fillId="0" borderId="18" xfId="3" applyNumberFormat="1" applyFont="1" applyBorder="1" applyAlignment="1">
      <alignment horizontal="center" vertical="center"/>
    </xf>
    <xf numFmtId="169" fontId="16" fillId="0" borderId="20" xfId="3" applyNumberFormat="1" applyFont="1" applyBorder="1" applyAlignment="1">
      <alignment horizontal="center" vertical="center"/>
    </xf>
    <xf numFmtId="1" fontId="16" fillId="0" borderId="21" xfId="1" applyNumberFormat="1" applyFont="1" applyBorder="1" applyAlignment="1">
      <alignment horizontal="center" vertical="center"/>
    </xf>
    <xf numFmtId="1" fontId="16" fillId="0" borderId="18" xfId="1" applyNumberFormat="1" applyFont="1" applyBorder="1" applyAlignment="1">
      <alignment horizontal="center" vertical="center"/>
    </xf>
    <xf numFmtId="1" fontId="16" fillId="0" borderId="20" xfId="1" applyNumberFormat="1" applyFont="1" applyBorder="1" applyAlignment="1">
      <alignment horizontal="center" vertical="center"/>
    </xf>
    <xf numFmtId="165" fontId="16" fillId="0" borderId="21" xfId="1" applyNumberFormat="1" applyFont="1" applyBorder="1" applyAlignment="1">
      <alignment horizontal="center" vertical="center"/>
    </xf>
    <xf numFmtId="165" fontId="16" fillId="0" borderId="18" xfId="1" applyNumberFormat="1" applyFont="1" applyBorder="1" applyAlignment="1">
      <alignment horizontal="center" vertical="center"/>
    </xf>
    <xf numFmtId="165" fontId="16" fillId="0" borderId="20" xfId="1" applyNumberFormat="1" applyFont="1" applyBorder="1" applyAlignment="1">
      <alignment horizontal="center" vertical="center"/>
    </xf>
    <xf numFmtId="164" fontId="0" fillId="16" borderId="41" xfId="0" applyNumberFormat="1" applyFill="1" applyBorder="1" applyAlignment="1">
      <alignment horizontal="center" vertical="center"/>
    </xf>
    <xf numFmtId="164" fontId="0" fillId="16" borderId="32" xfId="0" applyNumberFormat="1" applyFill="1" applyBorder="1" applyAlignment="1">
      <alignment horizontal="center" vertical="center"/>
    </xf>
    <xf numFmtId="164" fontId="0" fillId="16" borderId="43" xfId="0" applyNumberFormat="1" applyFill="1" applyBorder="1" applyAlignment="1">
      <alignment horizontal="center" vertical="center"/>
    </xf>
    <xf numFmtId="164" fontId="0" fillId="16" borderId="60" xfId="0" applyNumberFormat="1" applyFill="1" applyBorder="1" applyAlignment="1">
      <alignment horizontal="center" vertical="center"/>
    </xf>
    <xf numFmtId="164" fontId="0" fillId="16" borderId="61" xfId="0" applyNumberFormat="1" applyFill="1" applyBorder="1" applyAlignment="1">
      <alignment horizontal="center" vertical="center"/>
    </xf>
    <xf numFmtId="164" fontId="0" fillId="16" borderId="62" xfId="0" applyNumberFormat="1" applyFill="1" applyBorder="1" applyAlignment="1">
      <alignment horizontal="center" vertical="center"/>
    </xf>
    <xf numFmtId="164" fontId="0" fillId="16" borderId="37" xfId="0" applyNumberFormat="1" applyFill="1" applyBorder="1" applyAlignment="1">
      <alignment horizontal="center" vertical="center"/>
    </xf>
    <xf numFmtId="0" fontId="2" fillId="16" borderId="56" xfId="0" applyFont="1" applyFill="1" applyBorder="1" applyAlignment="1">
      <alignment horizontal="center" vertical="center"/>
    </xf>
    <xf numFmtId="0" fontId="2" fillId="16" borderId="67" xfId="0" applyFont="1" applyFill="1" applyBorder="1" applyAlignment="1">
      <alignment horizontal="center" vertical="center"/>
    </xf>
    <xf numFmtId="0" fontId="2" fillId="16" borderId="68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 wrapText="1"/>
    </xf>
    <xf numFmtId="164" fontId="0" fillId="16" borderId="49" xfId="0" applyNumberFormat="1" applyFill="1" applyBorder="1" applyAlignment="1">
      <alignment horizontal="center"/>
    </xf>
    <xf numFmtId="164" fontId="0" fillId="16" borderId="50" xfId="0" applyNumberFormat="1" applyFill="1" applyBorder="1" applyAlignment="1">
      <alignment horizontal="center"/>
    </xf>
    <xf numFmtId="164" fontId="0" fillId="16" borderId="51" xfId="0" applyNumberFormat="1" applyFill="1" applyBorder="1" applyAlignment="1">
      <alignment horizontal="center"/>
    </xf>
    <xf numFmtId="164" fontId="0" fillId="16" borderId="64" xfId="0" applyNumberFormat="1" applyFill="1" applyBorder="1" applyAlignment="1">
      <alignment horizontal="center"/>
    </xf>
    <xf numFmtId="164" fontId="0" fillId="16" borderId="65" xfId="0" applyNumberFormat="1" applyFill="1" applyBorder="1" applyAlignment="1">
      <alignment horizontal="center"/>
    </xf>
    <xf numFmtId="164" fontId="0" fillId="16" borderId="66" xfId="0" applyNumberFormat="1" applyFill="1" applyBorder="1" applyAlignment="1">
      <alignment horizontal="center"/>
    </xf>
    <xf numFmtId="0" fontId="2" fillId="16" borderId="58" xfId="0" applyFont="1" applyFill="1" applyBorder="1" applyAlignment="1">
      <alignment horizontal="center" vertical="center"/>
    </xf>
    <xf numFmtId="0" fontId="2" fillId="16" borderId="57" xfId="0" applyFont="1" applyFill="1" applyBorder="1" applyAlignment="1">
      <alignment horizontal="center" vertical="center"/>
    </xf>
    <xf numFmtId="0" fontId="2" fillId="16" borderId="5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  <xf numFmtId="17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</cellXfs>
  <cellStyles count="4">
    <cellStyle name="Millares" xfId="3" builtinId="3"/>
    <cellStyle name="Normal" xfId="0" builtinId="0"/>
    <cellStyle name="Normal 2" xfId="2" xr:uid="{BAFADA9A-1785-4A50-A47E-62C03A03C737}"/>
    <cellStyle name="Porcentaje" xfId="1" builtinId="5"/>
  </cellStyles>
  <dxfs count="126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7951-8C62-4D76-926D-CDC02F5B6F21}">
  <dimension ref="B1:T59"/>
  <sheetViews>
    <sheetView showGridLines="0" zoomScale="80" zoomScaleNormal="80" workbookViewId="0">
      <pane xSplit="6" ySplit="5" topLeftCell="G26" activePane="bottomRight" state="frozen"/>
      <selection pane="topRight" activeCell="K1" sqref="K1"/>
      <selection pane="bottomLeft" activeCell="A6" sqref="A6"/>
      <selection pane="bottomRight" activeCell="N6" sqref="N6:N50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customWidth="1"/>
    <col min="5" max="5" width="10.109375" hidden="1" customWidth="1"/>
    <col min="6" max="6" width="27" customWidth="1"/>
    <col min="7" max="7" width="12.5546875" customWidth="1"/>
    <col min="8" max="8" width="16.6640625" style="1" customWidth="1"/>
    <col min="9" max="9" width="13.33203125" style="1" customWidth="1"/>
    <col min="10" max="10" width="15.33203125" style="360" customWidth="1"/>
    <col min="11" max="11" width="17.6640625" style="1" customWidth="1"/>
    <col min="12" max="12" width="14.6640625" style="1" customWidth="1"/>
    <col min="13" max="13" width="14.5546875" style="1" customWidth="1"/>
    <col min="14" max="14" width="12.109375" style="324" customWidth="1"/>
    <col min="15" max="15" width="54.33203125" style="1" bestFit="1" customWidth="1"/>
    <col min="16" max="16" width="11.44140625" style="1" customWidth="1"/>
    <col min="17" max="18" width="51.44140625" style="1" bestFit="1" customWidth="1"/>
  </cols>
  <sheetData>
    <row r="1" spans="2:18" s="2" customFormat="1" ht="23.4" x14ac:dyDescent="0.45">
      <c r="B1" s="625" t="s">
        <v>0</v>
      </c>
      <c r="C1" s="625"/>
      <c r="D1" s="625"/>
      <c r="E1" s="625"/>
      <c r="F1" s="625"/>
      <c r="G1" s="625"/>
      <c r="H1" s="571"/>
      <c r="I1" s="571"/>
      <c r="J1" s="359"/>
      <c r="K1" s="571"/>
      <c r="L1" s="571"/>
      <c r="M1" s="571"/>
      <c r="N1" s="571"/>
      <c r="O1" s="571"/>
      <c r="P1" s="4"/>
      <c r="Q1" s="4"/>
      <c r="R1" s="4"/>
    </row>
    <row r="2" spans="2:18" x14ac:dyDescent="0.3">
      <c r="B2" s="626" t="s">
        <v>1</v>
      </c>
      <c r="C2" s="626"/>
      <c r="D2" s="626"/>
      <c r="E2" s="626"/>
      <c r="F2" s="626"/>
      <c r="G2" s="626"/>
      <c r="H2" s="572"/>
      <c r="I2" s="572"/>
      <c r="K2" s="572"/>
      <c r="L2" s="572"/>
      <c r="M2" s="572"/>
      <c r="N2" s="361"/>
      <c r="O2" s="572"/>
    </row>
    <row r="3" spans="2:18" ht="5.4" customHeight="1" thickBot="1" x14ac:dyDescent="0.35"/>
    <row r="4" spans="2:18" ht="15" thickBot="1" x14ac:dyDescent="0.35">
      <c r="H4" s="627" t="s">
        <v>2</v>
      </c>
      <c r="I4" s="628"/>
      <c r="J4" s="628"/>
      <c r="K4" s="628"/>
      <c r="L4" s="629" t="s">
        <v>3</v>
      </c>
      <c r="M4" s="630"/>
      <c r="N4" s="630"/>
      <c r="O4" s="631"/>
    </row>
    <row r="5" spans="2:18" ht="48" customHeight="1" thickBot="1" x14ac:dyDescent="0.35">
      <c r="B5" s="326" t="s">
        <v>4</v>
      </c>
      <c r="C5" s="30" t="s">
        <v>5</v>
      </c>
      <c r="D5" s="362" t="s">
        <v>6</v>
      </c>
      <c r="E5" s="362" t="s">
        <v>7</v>
      </c>
      <c r="F5" s="326" t="s">
        <v>8</v>
      </c>
      <c r="G5" s="325" t="s">
        <v>9</v>
      </c>
      <c r="H5" s="505" t="s">
        <v>10</v>
      </c>
      <c r="I5" s="505" t="s">
        <v>11</v>
      </c>
      <c r="J5" s="506" t="s">
        <v>12</v>
      </c>
      <c r="K5" s="507" t="s">
        <v>13</v>
      </c>
      <c r="L5" s="363" t="s">
        <v>10</v>
      </c>
      <c r="M5" s="505" t="s">
        <v>11</v>
      </c>
      <c r="N5" s="506" t="s">
        <v>12</v>
      </c>
      <c r="O5" s="508" t="s">
        <v>13</v>
      </c>
      <c r="P5" s="509" t="s">
        <v>14</v>
      </c>
      <c r="Q5" s="509" t="s">
        <v>15</v>
      </c>
      <c r="R5" s="509" t="s">
        <v>16</v>
      </c>
    </row>
    <row r="6" spans="2:18" ht="17.25" customHeight="1" x14ac:dyDescent="0.3">
      <c r="B6" s="39" t="s">
        <v>17</v>
      </c>
      <c r="C6" s="160" t="s">
        <v>18</v>
      </c>
      <c r="D6" s="41" t="s">
        <v>19</v>
      </c>
      <c r="E6" s="364">
        <v>7.4999999999999997E-2</v>
      </c>
      <c r="F6" s="437" t="s">
        <v>20</v>
      </c>
      <c r="G6" s="39" t="s">
        <v>21</v>
      </c>
      <c r="H6" s="245">
        <v>12190</v>
      </c>
      <c r="I6" s="365">
        <v>400</v>
      </c>
      <c r="J6" s="366">
        <f>H6-I6</f>
        <v>11790</v>
      </c>
      <c r="K6" s="367"/>
      <c r="L6" s="368">
        <v>12690</v>
      </c>
      <c r="M6" s="365">
        <v>400</v>
      </c>
      <c r="N6" s="366">
        <f>L6-M6</f>
        <v>12290</v>
      </c>
      <c r="O6" s="510"/>
      <c r="P6" s="54" t="s">
        <v>22</v>
      </c>
      <c r="Q6" s="632" t="s">
        <v>23</v>
      </c>
      <c r="R6" s="54"/>
    </row>
    <row r="7" spans="2:18" x14ac:dyDescent="0.3">
      <c r="B7" s="5" t="s">
        <v>17</v>
      </c>
      <c r="C7" s="101" t="s">
        <v>18</v>
      </c>
      <c r="D7" s="56" t="s">
        <v>24</v>
      </c>
      <c r="E7" s="369">
        <v>0</v>
      </c>
      <c r="F7" s="438" t="s">
        <v>25</v>
      </c>
      <c r="G7" s="5" t="s">
        <v>26</v>
      </c>
      <c r="H7" s="104">
        <v>12790</v>
      </c>
      <c r="I7" s="133">
        <v>400</v>
      </c>
      <c r="J7" s="370">
        <f t="shared" ref="J7:J50" si="0">H7-I7</f>
        <v>12390</v>
      </c>
      <c r="K7" s="371"/>
      <c r="L7" s="139">
        <v>13290</v>
      </c>
      <c r="M7" s="133">
        <v>400</v>
      </c>
      <c r="N7" s="370">
        <f t="shared" ref="N7:N24" si="1">L7-M7</f>
        <v>12890</v>
      </c>
      <c r="O7" s="511"/>
      <c r="P7" s="68" t="s">
        <v>22</v>
      </c>
      <c r="Q7" s="622"/>
      <c r="R7" s="68"/>
    </row>
    <row r="8" spans="2:18" ht="16.5" customHeight="1" x14ac:dyDescent="0.3">
      <c r="B8" s="5" t="s">
        <v>17</v>
      </c>
      <c r="C8" s="101" t="s">
        <v>18</v>
      </c>
      <c r="D8" s="56" t="s">
        <v>27</v>
      </c>
      <c r="E8" s="369">
        <v>7.4999999999999997E-2</v>
      </c>
      <c r="F8" s="438" t="s">
        <v>28</v>
      </c>
      <c r="G8" s="5" t="s">
        <v>21</v>
      </c>
      <c r="H8" s="104">
        <v>13190</v>
      </c>
      <c r="I8" s="133">
        <v>200</v>
      </c>
      <c r="J8" s="370">
        <f t="shared" si="0"/>
        <v>12990</v>
      </c>
      <c r="K8" s="371"/>
      <c r="L8" s="139">
        <v>13690</v>
      </c>
      <c r="M8" s="133">
        <v>200</v>
      </c>
      <c r="N8" s="370">
        <f t="shared" si="1"/>
        <v>13490</v>
      </c>
      <c r="O8" s="511"/>
      <c r="P8" s="68" t="s">
        <v>22</v>
      </c>
      <c r="Q8" s="622"/>
      <c r="R8" s="68"/>
    </row>
    <row r="9" spans="2:18" ht="16.5" customHeight="1" x14ac:dyDescent="0.3">
      <c r="B9" s="5" t="s">
        <v>17</v>
      </c>
      <c r="C9" s="101" t="s">
        <v>18</v>
      </c>
      <c r="D9" s="56" t="s">
        <v>29</v>
      </c>
      <c r="E9" s="369">
        <v>0</v>
      </c>
      <c r="F9" s="438" t="s">
        <v>30</v>
      </c>
      <c r="G9" s="5" t="s">
        <v>26</v>
      </c>
      <c r="H9" s="104">
        <v>13790</v>
      </c>
      <c r="I9" s="133">
        <v>200</v>
      </c>
      <c r="J9" s="370">
        <f t="shared" si="0"/>
        <v>13590</v>
      </c>
      <c r="K9" s="371"/>
      <c r="L9" s="139">
        <v>14290</v>
      </c>
      <c r="M9" s="133">
        <v>200</v>
      </c>
      <c r="N9" s="370">
        <f t="shared" si="1"/>
        <v>14090</v>
      </c>
      <c r="O9" s="511"/>
      <c r="P9" s="68" t="s">
        <v>22</v>
      </c>
      <c r="Q9" s="622"/>
      <c r="R9" s="68"/>
    </row>
    <row r="10" spans="2:18" x14ac:dyDescent="0.3">
      <c r="B10" s="5" t="s">
        <v>17</v>
      </c>
      <c r="C10" s="101" t="s">
        <v>18</v>
      </c>
      <c r="D10" s="56" t="s">
        <v>31</v>
      </c>
      <c r="E10" s="369">
        <v>7.4999999999999997E-2</v>
      </c>
      <c r="F10" s="438" t="s">
        <v>32</v>
      </c>
      <c r="G10" s="5" t="s">
        <v>21</v>
      </c>
      <c r="H10" s="104">
        <v>14190</v>
      </c>
      <c r="I10" s="133">
        <v>200</v>
      </c>
      <c r="J10" s="370">
        <f t="shared" si="0"/>
        <v>13990</v>
      </c>
      <c r="K10" s="371"/>
      <c r="L10" s="139">
        <v>14690</v>
      </c>
      <c r="M10" s="133">
        <v>200</v>
      </c>
      <c r="N10" s="370">
        <f t="shared" si="1"/>
        <v>14490</v>
      </c>
      <c r="O10" s="511"/>
      <c r="P10" s="68" t="s">
        <v>22</v>
      </c>
      <c r="Q10" s="622"/>
      <c r="R10" s="68"/>
    </row>
    <row r="11" spans="2:18" x14ac:dyDescent="0.3">
      <c r="B11" s="5" t="s">
        <v>17</v>
      </c>
      <c r="C11" s="101" t="s">
        <v>18</v>
      </c>
      <c r="D11" s="56" t="s">
        <v>33</v>
      </c>
      <c r="E11" s="369">
        <v>0</v>
      </c>
      <c r="F11" s="438" t="s">
        <v>34</v>
      </c>
      <c r="G11" s="5" t="s">
        <v>26</v>
      </c>
      <c r="H11" s="372">
        <v>14790</v>
      </c>
      <c r="I11" s="133">
        <v>200</v>
      </c>
      <c r="J11" s="370">
        <f t="shared" si="0"/>
        <v>14590</v>
      </c>
      <c r="K11" s="371"/>
      <c r="L11" s="122">
        <v>15290</v>
      </c>
      <c r="M11" s="133">
        <v>200</v>
      </c>
      <c r="N11" s="370">
        <f t="shared" si="1"/>
        <v>15090</v>
      </c>
      <c r="O11" s="511"/>
      <c r="P11" s="68" t="s">
        <v>22</v>
      </c>
      <c r="Q11" s="622"/>
      <c r="R11" s="68"/>
    </row>
    <row r="12" spans="2:18" ht="16.5" customHeight="1" x14ac:dyDescent="0.3">
      <c r="B12" s="5" t="s">
        <v>17</v>
      </c>
      <c r="C12" s="101" t="s">
        <v>18</v>
      </c>
      <c r="D12" s="56" t="s">
        <v>35</v>
      </c>
      <c r="E12" s="369">
        <v>7.4999999999999997E-2</v>
      </c>
      <c r="F12" s="438" t="s">
        <v>36</v>
      </c>
      <c r="G12" s="5" t="s">
        <v>21</v>
      </c>
      <c r="H12" s="372">
        <v>15190</v>
      </c>
      <c r="I12" s="133">
        <v>200</v>
      </c>
      <c r="J12" s="370">
        <f t="shared" si="0"/>
        <v>14990</v>
      </c>
      <c r="K12" s="371"/>
      <c r="L12" s="122">
        <v>15690</v>
      </c>
      <c r="M12" s="133">
        <v>200</v>
      </c>
      <c r="N12" s="370">
        <f t="shared" si="1"/>
        <v>15490</v>
      </c>
      <c r="O12" s="511"/>
      <c r="P12" s="68" t="s">
        <v>22</v>
      </c>
      <c r="Q12" s="622"/>
      <c r="R12" s="68"/>
    </row>
    <row r="13" spans="2:18" ht="16.5" customHeight="1" x14ac:dyDescent="0.3">
      <c r="B13" s="7" t="s">
        <v>17</v>
      </c>
      <c r="C13" s="149" t="s">
        <v>18</v>
      </c>
      <c r="D13" s="150" t="s">
        <v>37</v>
      </c>
      <c r="E13" s="373">
        <v>0</v>
      </c>
      <c r="F13" s="440" t="s">
        <v>38</v>
      </c>
      <c r="G13" s="7" t="s">
        <v>26</v>
      </c>
      <c r="H13" s="374">
        <v>15790</v>
      </c>
      <c r="I13" s="246">
        <v>200</v>
      </c>
      <c r="J13" s="375">
        <f t="shared" si="0"/>
        <v>15590</v>
      </c>
      <c r="K13" s="376"/>
      <c r="L13" s="261">
        <v>16290</v>
      </c>
      <c r="M13" s="246">
        <v>200</v>
      </c>
      <c r="N13" s="375">
        <f t="shared" si="1"/>
        <v>16090</v>
      </c>
      <c r="O13" s="512"/>
      <c r="P13" s="263" t="s">
        <v>22</v>
      </c>
      <c r="Q13" s="623"/>
      <c r="R13" s="263"/>
    </row>
    <row r="14" spans="2:18" ht="16.5" customHeight="1" x14ac:dyDescent="0.3">
      <c r="B14" s="5" t="s">
        <v>17</v>
      </c>
      <c r="C14" s="101" t="s">
        <v>39</v>
      </c>
      <c r="D14" s="56" t="s">
        <v>40</v>
      </c>
      <c r="E14" s="369">
        <v>0.1</v>
      </c>
      <c r="F14" s="438" t="s">
        <v>41</v>
      </c>
      <c r="G14" s="5" t="s">
        <v>21</v>
      </c>
      <c r="H14" s="372">
        <v>14690</v>
      </c>
      <c r="I14" s="133">
        <v>500</v>
      </c>
      <c r="J14" s="370">
        <f t="shared" si="0"/>
        <v>14190</v>
      </c>
      <c r="K14" s="371"/>
      <c r="L14" s="122">
        <v>14990</v>
      </c>
      <c r="M14" s="133">
        <v>500</v>
      </c>
      <c r="N14" s="370">
        <f t="shared" si="1"/>
        <v>14490</v>
      </c>
      <c r="O14" s="511"/>
      <c r="P14" s="68" t="s">
        <v>22</v>
      </c>
      <c r="Q14" s="621" t="s">
        <v>23</v>
      </c>
      <c r="R14" s="68"/>
    </row>
    <row r="15" spans="2:18" ht="16.5" customHeight="1" x14ac:dyDescent="0.3">
      <c r="B15" s="5" t="s">
        <v>17</v>
      </c>
      <c r="C15" s="101" t="s">
        <v>39</v>
      </c>
      <c r="D15" s="56" t="s">
        <v>42</v>
      </c>
      <c r="E15" s="369">
        <v>0.1</v>
      </c>
      <c r="F15" s="438" t="s">
        <v>43</v>
      </c>
      <c r="G15" s="5" t="s">
        <v>21</v>
      </c>
      <c r="H15" s="372">
        <v>15690</v>
      </c>
      <c r="I15" s="133">
        <v>500</v>
      </c>
      <c r="J15" s="370">
        <f t="shared" si="0"/>
        <v>15190</v>
      </c>
      <c r="K15" s="371"/>
      <c r="L15" s="122">
        <v>15990</v>
      </c>
      <c r="M15" s="133">
        <v>500</v>
      </c>
      <c r="N15" s="370">
        <f t="shared" si="1"/>
        <v>15490</v>
      </c>
      <c r="O15" s="511"/>
      <c r="P15" s="68" t="s">
        <v>22</v>
      </c>
      <c r="Q15" s="622"/>
      <c r="R15" s="68"/>
    </row>
    <row r="16" spans="2:18" ht="16.5" customHeight="1" x14ac:dyDescent="0.3">
      <c r="B16" s="5" t="s">
        <v>17</v>
      </c>
      <c r="C16" s="101" t="s">
        <v>39</v>
      </c>
      <c r="D16" s="56" t="s">
        <v>44</v>
      </c>
      <c r="E16" s="369">
        <v>0.05</v>
      </c>
      <c r="F16" s="438" t="s">
        <v>45</v>
      </c>
      <c r="G16" s="5" t="s">
        <v>21</v>
      </c>
      <c r="H16" s="372">
        <v>16690</v>
      </c>
      <c r="I16" s="133">
        <v>500</v>
      </c>
      <c r="J16" s="370">
        <f t="shared" si="0"/>
        <v>16190</v>
      </c>
      <c r="K16" s="371"/>
      <c r="L16" s="122">
        <v>16990</v>
      </c>
      <c r="M16" s="133">
        <v>500</v>
      </c>
      <c r="N16" s="370">
        <f t="shared" si="1"/>
        <v>16490</v>
      </c>
      <c r="O16" s="511"/>
      <c r="P16" s="68" t="s">
        <v>22</v>
      </c>
      <c r="Q16" s="623"/>
      <c r="R16" s="68"/>
    </row>
    <row r="17" spans="2:20" ht="16.5" customHeight="1" x14ac:dyDescent="0.3">
      <c r="B17" s="6" t="s">
        <v>17</v>
      </c>
      <c r="C17" s="116" t="s">
        <v>46</v>
      </c>
      <c r="D17" s="135" t="s">
        <v>47</v>
      </c>
      <c r="E17" s="377">
        <v>0.1</v>
      </c>
      <c r="F17" s="442" t="s">
        <v>48</v>
      </c>
      <c r="G17" s="6" t="s">
        <v>21</v>
      </c>
      <c r="H17" s="120">
        <v>14690</v>
      </c>
      <c r="I17" s="131">
        <v>200</v>
      </c>
      <c r="J17" s="378">
        <f t="shared" si="0"/>
        <v>14490</v>
      </c>
      <c r="K17" s="379"/>
      <c r="L17" s="136">
        <v>14990</v>
      </c>
      <c r="M17" s="131">
        <v>200</v>
      </c>
      <c r="N17" s="378">
        <f t="shared" si="1"/>
        <v>14790</v>
      </c>
      <c r="O17" s="513" t="s">
        <v>49</v>
      </c>
      <c r="P17" s="275" t="s">
        <v>22</v>
      </c>
      <c r="Q17" s="621" t="s">
        <v>50</v>
      </c>
      <c r="R17" s="621" t="s">
        <v>23</v>
      </c>
    </row>
    <row r="18" spans="2:20" ht="16.5" customHeight="1" x14ac:dyDescent="0.3">
      <c r="B18" s="5" t="s">
        <v>17</v>
      </c>
      <c r="C18" s="101" t="s">
        <v>46</v>
      </c>
      <c r="D18" s="138" t="s">
        <v>51</v>
      </c>
      <c r="E18" s="380">
        <v>0</v>
      </c>
      <c r="F18" s="438" t="s">
        <v>52</v>
      </c>
      <c r="G18" s="5" t="s">
        <v>26</v>
      </c>
      <c r="H18" s="104">
        <v>14690</v>
      </c>
      <c r="I18" s="133">
        <v>200</v>
      </c>
      <c r="J18" s="370">
        <f t="shared" si="0"/>
        <v>14490</v>
      </c>
      <c r="K18" s="371"/>
      <c r="L18" s="139">
        <v>14990</v>
      </c>
      <c r="M18" s="381">
        <v>200</v>
      </c>
      <c r="N18" s="370">
        <f t="shared" si="1"/>
        <v>14790</v>
      </c>
      <c r="O18" s="511" t="s">
        <v>49</v>
      </c>
      <c r="P18" s="68" t="s">
        <v>22</v>
      </c>
      <c r="Q18" s="622"/>
      <c r="R18" s="622"/>
    </row>
    <row r="19" spans="2:20" ht="16.5" customHeight="1" x14ac:dyDescent="0.3">
      <c r="B19" s="5" t="s">
        <v>17</v>
      </c>
      <c r="C19" s="101" t="s">
        <v>46</v>
      </c>
      <c r="D19" s="138" t="s">
        <v>53</v>
      </c>
      <c r="E19" s="380">
        <v>0.1</v>
      </c>
      <c r="F19" s="438" t="s">
        <v>54</v>
      </c>
      <c r="G19" s="5" t="s">
        <v>21</v>
      </c>
      <c r="H19" s="104">
        <v>15690</v>
      </c>
      <c r="I19" s="133">
        <v>200</v>
      </c>
      <c r="J19" s="370">
        <f t="shared" si="0"/>
        <v>15490</v>
      </c>
      <c r="K19" s="371"/>
      <c r="L19" s="139">
        <v>15990</v>
      </c>
      <c r="M19" s="381">
        <v>200</v>
      </c>
      <c r="N19" s="370">
        <f t="shared" si="1"/>
        <v>15790</v>
      </c>
      <c r="O19" s="511" t="s">
        <v>55</v>
      </c>
      <c r="P19" s="68" t="s">
        <v>22</v>
      </c>
      <c r="Q19" s="622"/>
      <c r="R19" s="622"/>
    </row>
    <row r="20" spans="2:20" ht="16.5" customHeight="1" x14ac:dyDescent="0.3">
      <c r="B20" s="5" t="s">
        <v>17</v>
      </c>
      <c r="C20" s="101" t="s">
        <v>46</v>
      </c>
      <c r="D20" s="138" t="s">
        <v>56</v>
      </c>
      <c r="E20" s="380">
        <v>0</v>
      </c>
      <c r="F20" s="438" t="s">
        <v>57</v>
      </c>
      <c r="G20" s="5" t="s">
        <v>26</v>
      </c>
      <c r="H20" s="104">
        <v>15690</v>
      </c>
      <c r="I20" s="133">
        <v>200</v>
      </c>
      <c r="J20" s="370">
        <f t="shared" si="0"/>
        <v>15490</v>
      </c>
      <c r="K20" s="371"/>
      <c r="L20" s="139">
        <v>15990</v>
      </c>
      <c r="M20" s="381">
        <v>200</v>
      </c>
      <c r="N20" s="370">
        <f t="shared" si="1"/>
        <v>15790</v>
      </c>
      <c r="O20" s="511" t="s">
        <v>55</v>
      </c>
      <c r="P20" s="68" t="s">
        <v>22</v>
      </c>
      <c r="Q20" s="622"/>
      <c r="R20" s="622"/>
    </row>
    <row r="21" spans="2:20" ht="16.5" customHeight="1" x14ac:dyDescent="0.3">
      <c r="B21" s="5" t="s">
        <v>17</v>
      </c>
      <c r="C21" s="101" t="s">
        <v>46</v>
      </c>
      <c r="D21" s="138" t="s">
        <v>58</v>
      </c>
      <c r="E21" s="380">
        <v>7.4999999999999997E-2</v>
      </c>
      <c r="F21" s="438" t="s">
        <v>59</v>
      </c>
      <c r="G21" s="5" t="s">
        <v>21</v>
      </c>
      <c r="H21" s="382"/>
      <c r="I21" s="383"/>
      <c r="J21" s="384"/>
      <c r="K21" s="371"/>
      <c r="L21" s="139">
        <v>18290</v>
      </c>
      <c r="M21" s="381">
        <v>1000</v>
      </c>
      <c r="N21" s="370">
        <f t="shared" si="1"/>
        <v>17290</v>
      </c>
      <c r="O21" s="511" t="s">
        <v>49</v>
      </c>
      <c r="P21" s="68" t="s">
        <v>22</v>
      </c>
      <c r="Q21" s="622"/>
      <c r="R21" s="622"/>
    </row>
    <row r="22" spans="2:20" ht="16.5" customHeight="1" x14ac:dyDescent="0.3">
      <c r="B22" s="5" t="s">
        <v>17</v>
      </c>
      <c r="C22" s="101" t="s">
        <v>46</v>
      </c>
      <c r="D22" s="138" t="s">
        <v>60</v>
      </c>
      <c r="E22" s="380">
        <v>0</v>
      </c>
      <c r="F22" s="438" t="s">
        <v>61</v>
      </c>
      <c r="G22" s="5" t="s">
        <v>26</v>
      </c>
      <c r="H22" s="382"/>
      <c r="I22" s="383"/>
      <c r="J22" s="384"/>
      <c r="K22" s="371"/>
      <c r="L22" s="139">
        <v>18290</v>
      </c>
      <c r="M22" s="381">
        <v>1000</v>
      </c>
      <c r="N22" s="370">
        <f t="shared" si="1"/>
        <v>17290</v>
      </c>
      <c r="O22" s="511" t="s">
        <v>49</v>
      </c>
      <c r="P22" s="68" t="s">
        <v>22</v>
      </c>
      <c r="Q22" s="622"/>
      <c r="R22" s="622"/>
    </row>
    <row r="23" spans="2:20" ht="16.5" customHeight="1" x14ac:dyDescent="0.3">
      <c r="B23" s="5" t="s">
        <v>17</v>
      </c>
      <c r="C23" s="101" t="s">
        <v>46</v>
      </c>
      <c r="D23" s="138" t="s">
        <v>62</v>
      </c>
      <c r="E23" s="380">
        <v>7.4999999999999997E-2</v>
      </c>
      <c r="F23" s="438" t="s">
        <v>63</v>
      </c>
      <c r="G23" s="5" t="s">
        <v>21</v>
      </c>
      <c r="H23" s="104">
        <v>19290</v>
      </c>
      <c r="I23" s="133">
        <v>1300</v>
      </c>
      <c r="J23" s="370">
        <f t="shared" ref="J23" si="2">H23-I23</f>
        <v>17990</v>
      </c>
      <c r="K23" s="371"/>
      <c r="L23" s="139">
        <v>19290</v>
      </c>
      <c r="M23" s="133">
        <v>1000</v>
      </c>
      <c r="N23" s="370">
        <f t="shared" si="1"/>
        <v>18290</v>
      </c>
      <c r="O23" s="511" t="s">
        <v>49</v>
      </c>
      <c r="P23" s="68" t="s">
        <v>22</v>
      </c>
      <c r="Q23" s="622"/>
      <c r="R23" s="622"/>
    </row>
    <row r="24" spans="2:20" ht="16.5" customHeight="1" x14ac:dyDescent="0.3">
      <c r="B24" s="5" t="s">
        <v>17</v>
      </c>
      <c r="C24" s="149" t="s">
        <v>46</v>
      </c>
      <c r="D24" s="138" t="s">
        <v>64</v>
      </c>
      <c r="E24" s="380">
        <v>0</v>
      </c>
      <c r="F24" s="438" t="s">
        <v>65</v>
      </c>
      <c r="G24" s="5" t="s">
        <v>26</v>
      </c>
      <c r="H24" s="104">
        <v>19290</v>
      </c>
      <c r="I24" s="133">
        <v>1300</v>
      </c>
      <c r="J24" s="370">
        <f t="shared" si="0"/>
        <v>17990</v>
      </c>
      <c r="K24" s="371"/>
      <c r="L24" s="139">
        <v>19290</v>
      </c>
      <c r="M24" s="133">
        <v>1000</v>
      </c>
      <c r="N24" s="370">
        <f t="shared" si="1"/>
        <v>18290</v>
      </c>
      <c r="O24" s="512" t="s">
        <v>49</v>
      </c>
      <c r="P24" s="68" t="s">
        <v>22</v>
      </c>
      <c r="Q24" s="623"/>
      <c r="R24" s="623"/>
    </row>
    <row r="25" spans="2:20" ht="16.5" customHeight="1" x14ac:dyDescent="0.3">
      <c r="B25" s="6" t="s">
        <v>17</v>
      </c>
      <c r="C25" s="56" t="s">
        <v>66</v>
      </c>
      <c r="D25" s="385" t="s">
        <v>67</v>
      </c>
      <c r="E25" s="386">
        <v>7.4999999999999997E-2</v>
      </c>
      <c r="F25" s="442" t="s">
        <v>68</v>
      </c>
      <c r="G25" s="6" t="s">
        <v>21</v>
      </c>
      <c r="H25" s="387">
        <v>17990</v>
      </c>
      <c r="I25" s="131">
        <v>1000</v>
      </c>
      <c r="J25" s="378">
        <f t="shared" si="0"/>
        <v>16990</v>
      </c>
      <c r="K25" s="443"/>
      <c r="L25" s="120">
        <v>18490</v>
      </c>
      <c r="M25" s="131">
        <v>1000</v>
      </c>
      <c r="N25" s="378">
        <f>L25-M25</f>
        <v>17490</v>
      </c>
      <c r="O25" s="513"/>
      <c r="P25" s="275" t="s">
        <v>69</v>
      </c>
      <c r="Q25" s="621" t="s">
        <v>70</v>
      </c>
      <c r="R25" s="621" t="s">
        <v>23</v>
      </c>
      <c r="T25" s="418"/>
    </row>
    <row r="26" spans="2:20" ht="16.5" customHeight="1" x14ac:dyDescent="0.3">
      <c r="B26" s="5" t="s">
        <v>17</v>
      </c>
      <c r="C26" s="56" t="s">
        <v>66</v>
      </c>
      <c r="D26" s="56" t="s">
        <v>71</v>
      </c>
      <c r="E26" s="369">
        <v>0</v>
      </c>
      <c r="F26" s="438" t="s">
        <v>72</v>
      </c>
      <c r="G26" s="5" t="s">
        <v>26</v>
      </c>
      <c r="H26" s="372">
        <v>18590</v>
      </c>
      <c r="I26" s="133">
        <v>1000</v>
      </c>
      <c r="J26" s="370">
        <f t="shared" si="0"/>
        <v>17590</v>
      </c>
      <c r="K26" s="439"/>
      <c r="L26" s="104">
        <v>19090</v>
      </c>
      <c r="M26" s="133">
        <v>1000</v>
      </c>
      <c r="N26" s="370">
        <f t="shared" ref="N26:N50" si="3">L26-M26</f>
        <v>18090</v>
      </c>
      <c r="O26" s="511"/>
      <c r="P26" s="68" t="s">
        <v>69</v>
      </c>
      <c r="Q26" s="622"/>
      <c r="R26" s="622"/>
      <c r="T26" s="418"/>
    </row>
    <row r="27" spans="2:20" ht="16.5" customHeight="1" x14ac:dyDescent="0.3">
      <c r="B27" s="5" t="s">
        <v>17</v>
      </c>
      <c r="C27" s="56" t="s">
        <v>66</v>
      </c>
      <c r="D27" s="56" t="s">
        <v>73</v>
      </c>
      <c r="E27" s="369">
        <v>7.4999999999999997E-2</v>
      </c>
      <c r="F27" s="438" t="s">
        <v>74</v>
      </c>
      <c r="G27" s="5" t="s">
        <v>21</v>
      </c>
      <c r="H27" s="372">
        <v>18990</v>
      </c>
      <c r="I27" s="133">
        <v>1000</v>
      </c>
      <c r="J27" s="370">
        <f t="shared" si="0"/>
        <v>17990</v>
      </c>
      <c r="K27" s="439"/>
      <c r="L27" s="104">
        <v>19490</v>
      </c>
      <c r="M27" s="133">
        <v>1000</v>
      </c>
      <c r="N27" s="370">
        <f t="shared" si="3"/>
        <v>18490</v>
      </c>
      <c r="O27" s="511"/>
      <c r="P27" s="68" t="s">
        <v>69</v>
      </c>
      <c r="Q27" s="622"/>
      <c r="R27" s="622"/>
      <c r="T27" s="418"/>
    </row>
    <row r="28" spans="2:20" ht="16.5" customHeight="1" x14ac:dyDescent="0.3">
      <c r="B28" s="5" t="s">
        <v>17</v>
      </c>
      <c r="C28" s="56" t="s">
        <v>66</v>
      </c>
      <c r="D28" s="56" t="s">
        <v>75</v>
      </c>
      <c r="E28" s="369">
        <v>0</v>
      </c>
      <c r="F28" s="438" t="s">
        <v>76</v>
      </c>
      <c r="G28" s="5" t="s">
        <v>26</v>
      </c>
      <c r="H28" s="372">
        <v>19590</v>
      </c>
      <c r="I28" s="133">
        <v>1000</v>
      </c>
      <c r="J28" s="370">
        <f t="shared" si="0"/>
        <v>18590</v>
      </c>
      <c r="K28" s="439"/>
      <c r="L28" s="104">
        <v>20090</v>
      </c>
      <c r="M28" s="133">
        <v>1000</v>
      </c>
      <c r="N28" s="370">
        <f t="shared" si="3"/>
        <v>19090</v>
      </c>
      <c r="O28" s="511"/>
      <c r="P28" s="68" t="s">
        <v>69</v>
      </c>
      <c r="Q28" s="622"/>
      <c r="R28" s="622"/>
      <c r="T28" s="418"/>
    </row>
    <row r="29" spans="2:20" ht="16.5" customHeight="1" x14ac:dyDescent="0.3">
      <c r="B29" s="5" t="s">
        <v>17</v>
      </c>
      <c r="C29" s="56" t="s">
        <v>66</v>
      </c>
      <c r="D29" s="56" t="s">
        <v>77</v>
      </c>
      <c r="E29" s="369">
        <v>7.4999999999999997E-2</v>
      </c>
      <c r="F29" s="438" t="s">
        <v>78</v>
      </c>
      <c r="G29" s="5" t="s">
        <v>21</v>
      </c>
      <c r="H29" s="372">
        <v>19990</v>
      </c>
      <c r="I29" s="133">
        <v>1000</v>
      </c>
      <c r="J29" s="370">
        <f t="shared" si="0"/>
        <v>18990</v>
      </c>
      <c r="K29" s="439"/>
      <c r="L29" s="104">
        <v>20490</v>
      </c>
      <c r="M29" s="133">
        <v>1000</v>
      </c>
      <c r="N29" s="370">
        <f t="shared" si="3"/>
        <v>19490</v>
      </c>
      <c r="O29" s="511"/>
      <c r="P29" s="68" t="s">
        <v>69</v>
      </c>
      <c r="Q29" s="622"/>
      <c r="R29" s="622"/>
      <c r="T29" s="418"/>
    </row>
    <row r="30" spans="2:20" ht="16.5" customHeight="1" x14ac:dyDescent="0.3">
      <c r="B30" s="7" t="s">
        <v>17</v>
      </c>
      <c r="C30" s="150" t="s">
        <v>66</v>
      </c>
      <c r="D30" s="150" t="s">
        <v>79</v>
      </c>
      <c r="E30" s="373">
        <v>0</v>
      </c>
      <c r="F30" s="440" t="s">
        <v>80</v>
      </c>
      <c r="G30" s="7" t="s">
        <v>26</v>
      </c>
      <c r="H30" s="374">
        <v>20590</v>
      </c>
      <c r="I30" s="246">
        <v>1000</v>
      </c>
      <c r="J30" s="375">
        <f t="shared" si="0"/>
        <v>19590</v>
      </c>
      <c r="K30" s="441"/>
      <c r="L30" s="130">
        <v>21090</v>
      </c>
      <c r="M30" s="246">
        <v>1000</v>
      </c>
      <c r="N30" s="375">
        <f t="shared" si="3"/>
        <v>20090</v>
      </c>
      <c r="O30" s="512"/>
      <c r="P30" s="263" t="s">
        <v>69</v>
      </c>
      <c r="Q30" s="623"/>
      <c r="R30" s="623"/>
      <c r="T30" s="418"/>
    </row>
    <row r="31" spans="2:20" ht="16.5" customHeight="1" x14ac:dyDescent="0.3">
      <c r="B31" s="6" t="s">
        <v>17</v>
      </c>
      <c r="C31" s="116" t="s">
        <v>81</v>
      </c>
      <c r="D31" s="15" t="s">
        <v>82</v>
      </c>
      <c r="E31" s="386">
        <v>0.05</v>
      </c>
      <c r="F31" s="442" t="s">
        <v>83</v>
      </c>
      <c r="G31" s="6" t="s">
        <v>21</v>
      </c>
      <c r="H31" s="387">
        <v>11490</v>
      </c>
      <c r="I31" s="131">
        <v>1800</v>
      </c>
      <c r="J31" s="378">
        <f t="shared" si="0"/>
        <v>9690</v>
      </c>
      <c r="K31" s="379"/>
      <c r="L31" s="118">
        <v>11490</v>
      </c>
      <c r="M31" s="131">
        <v>1500</v>
      </c>
      <c r="N31" s="378">
        <f t="shared" si="3"/>
        <v>9990</v>
      </c>
      <c r="O31" s="513"/>
      <c r="P31" s="275" t="s">
        <v>69</v>
      </c>
      <c r="Q31" s="621" t="s">
        <v>50</v>
      </c>
      <c r="R31" s="621" t="s">
        <v>23</v>
      </c>
    </row>
    <row r="32" spans="2:20" ht="16.5" customHeight="1" x14ac:dyDescent="0.3">
      <c r="B32" s="5" t="s">
        <v>17</v>
      </c>
      <c r="C32" s="101" t="s">
        <v>81</v>
      </c>
      <c r="D32" s="11" t="s">
        <v>84</v>
      </c>
      <c r="E32" s="369">
        <v>0</v>
      </c>
      <c r="F32" s="438" t="s">
        <v>85</v>
      </c>
      <c r="G32" s="5" t="s">
        <v>26</v>
      </c>
      <c r="H32" s="372">
        <v>11490</v>
      </c>
      <c r="I32" s="133">
        <v>1800</v>
      </c>
      <c r="J32" s="370">
        <f t="shared" si="0"/>
        <v>9690</v>
      </c>
      <c r="K32" s="371"/>
      <c r="L32" s="122">
        <v>11490</v>
      </c>
      <c r="M32" s="133">
        <v>1500</v>
      </c>
      <c r="N32" s="370">
        <f t="shared" si="3"/>
        <v>9990</v>
      </c>
      <c r="O32" s="511"/>
      <c r="P32" s="68" t="s">
        <v>69</v>
      </c>
      <c r="Q32" s="622"/>
      <c r="R32" s="622"/>
    </row>
    <row r="33" spans="2:18" ht="16.5" customHeight="1" x14ac:dyDescent="0.3">
      <c r="B33" s="5" t="s">
        <v>17</v>
      </c>
      <c r="C33" s="101" t="s">
        <v>81</v>
      </c>
      <c r="D33" s="11" t="s">
        <v>86</v>
      </c>
      <c r="E33" s="369">
        <v>0.05</v>
      </c>
      <c r="F33" s="438" t="s">
        <v>87</v>
      </c>
      <c r="G33" s="5" t="s">
        <v>21</v>
      </c>
      <c r="H33" s="372">
        <v>12290</v>
      </c>
      <c r="I33" s="133">
        <v>1800</v>
      </c>
      <c r="J33" s="370">
        <f t="shared" si="0"/>
        <v>10490</v>
      </c>
      <c r="K33" s="371"/>
      <c r="L33" s="122">
        <v>12290</v>
      </c>
      <c r="M33" s="133">
        <v>1500</v>
      </c>
      <c r="N33" s="370">
        <f t="shared" si="3"/>
        <v>10790</v>
      </c>
      <c r="O33" s="511"/>
      <c r="P33" s="68" t="s">
        <v>69</v>
      </c>
      <c r="Q33" s="622"/>
      <c r="R33" s="622"/>
    </row>
    <row r="34" spans="2:18" ht="16.5" customHeight="1" x14ac:dyDescent="0.3">
      <c r="B34" s="5" t="s">
        <v>17</v>
      </c>
      <c r="C34" s="101" t="s">
        <v>81</v>
      </c>
      <c r="D34" s="444" t="s">
        <v>88</v>
      </c>
      <c r="E34" s="369">
        <v>0</v>
      </c>
      <c r="F34" s="445" t="s">
        <v>89</v>
      </c>
      <c r="G34" s="5" t="s">
        <v>26</v>
      </c>
      <c r="H34" s="372">
        <v>12290</v>
      </c>
      <c r="I34" s="133">
        <v>1800</v>
      </c>
      <c r="J34" s="370">
        <f t="shared" si="0"/>
        <v>10490</v>
      </c>
      <c r="K34" s="371"/>
      <c r="L34" s="122">
        <v>12290</v>
      </c>
      <c r="M34" s="133">
        <v>1500</v>
      </c>
      <c r="N34" s="370">
        <f t="shared" si="3"/>
        <v>10790</v>
      </c>
      <c r="O34" s="511"/>
      <c r="P34" s="68" t="s">
        <v>69</v>
      </c>
      <c r="Q34" s="623"/>
      <c r="R34" s="623"/>
    </row>
    <row r="35" spans="2:18" ht="16.5" customHeight="1" x14ac:dyDescent="0.3">
      <c r="B35" s="6" t="s">
        <v>17</v>
      </c>
      <c r="C35" s="385" t="s">
        <v>90</v>
      </c>
      <c r="D35" s="385" t="s">
        <v>91</v>
      </c>
      <c r="E35" s="386">
        <v>7.4999999999999997E-2</v>
      </c>
      <c r="F35" s="442" t="s">
        <v>92</v>
      </c>
      <c r="G35" s="6" t="s">
        <v>21</v>
      </c>
      <c r="H35" s="387">
        <v>11190</v>
      </c>
      <c r="I35" s="131">
        <v>500</v>
      </c>
      <c r="J35" s="378">
        <f t="shared" si="0"/>
        <v>10690</v>
      </c>
      <c r="K35" s="379"/>
      <c r="L35" s="118">
        <v>11490</v>
      </c>
      <c r="M35" s="131">
        <v>500</v>
      </c>
      <c r="N35" s="378">
        <f t="shared" si="3"/>
        <v>10990</v>
      </c>
      <c r="O35" s="513"/>
      <c r="P35" s="275" t="s">
        <v>69</v>
      </c>
      <c r="Q35" s="621" t="s">
        <v>50</v>
      </c>
      <c r="R35" s="275"/>
    </row>
    <row r="36" spans="2:18" ht="16.5" customHeight="1" x14ac:dyDescent="0.3">
      <c r="B36" s="5" t="s">
        <v>17</v>
      </c>
      <c r="C36" s="56" t="s">
        <v>90</v>
      </c>
      <c r="D36" s="56" t="s">
        <v>93</v>
      </c>
      <c r="E36" s="369">
        <v>0</v>
      </c>
      <c r="F36" s="438" t="s">
        <v>94</v>
      </c>
      <c r="G36" s="5" t="s">
        <v>26</v>
      </c>
      <c r="H36" s="372">
        <v>11190</v>
      </c>
      <c r="I36" s="133">
        <v>500</v>
      </c>
      <c r="J36" s="370">
        <f t="shared" si="0"/>
        <v>10690</v>
      </c>
      <c r="K36" s="371"/>
      <c r="L36" s="122">
        <v>11490</v>
      </c>
      <c r="M36" s="133">
        <v>500</v>
      </c>
      <c r="N36" s="370">
        <f t="shared" si="3"/>
        <v>10990</v>
      </c>
      <c r="O36" s="511"/>
      <c r="P36" s="68" t="s">
        <v>69</v>
      </c>
      <c r="Q36" s="622"/>
      <c r="R36" s="68"/>
    </row>
    <row r="37" spans="2:18" ht="16.5" customHeight="1" x14ac:dyDescent="0.3">
      <c r="B37" s="5" t="s">
        <v>17</v>
      </c>
      <c r="C37" s="56" t="s">
        <v>90</v>
      </c>
      <c r="D37" s="56" t="s">
        <v>95</v>
      </c>
      <c r="E37" s="369">
        <v>7.4999999999999997E-2</v>
      </c>
      <c r="F37" s="438" t="s">
        <v>96</v>
      </c>
      <c r="G37" s="5" t="s">
        <v>21</v>
      </c>
      <c r="H37" s="372">
        <v>12190</v>
      </c>
      <c r="I37" s="133">
        <v>500</v>
      </c>
      <c r="J37" s="370">
        <f t="shared" si="0"/>
        <v>11690</v>
      </c>
      <c r="K37" s="371"/>
      <c r="L37" s="122">
        <v>12490</v>
      </c>
      <c r="M37" s="133">
        <v>500</v>
      </c>
      <c r="N37" s="370">
        <f t="shared" si="3"/>
        <v>11990</v>
      </c>
      <c r="O37" s="511"/>
      <c r="P37" s="68" t="s">
        <v>69</v>
      </c>
      <c r="Q37" s="622"/>
      <c r="R37" s="68"/>
    </row>
    <row r="38" spans="2:18" ht="16.5" customHeight="1" x14ac:dyDescent="0.3">
      <c r="B38" s="7" t="s">
        <v>17</v>
      </c>
      <c r="C38" s="150" t="s">
        <v>90</v>
      </c>
      <c r="D38" s="150" t="s">
        <v>97</v>
      </c>
      <c r="E38" s="373">
        <v>0</v>
      </c>
      <c r="F38" s="440" t="s">
        <v>98</v>
      </c>
      <c r="G38" s="7" t="s">
        <v>26</v>
      </c>
      <c r="H38" s="374">
        <v>12190</v>
      </c>
      <c r="I38" s="246">
        <v>500</v>
      </c>
      <c r="J38" s="375">
        <f t="shared" si="0"/>
        <v>11690</v>
      </c>
      <c r="K38" s="376"/>
      <c r="L38" s="261">
        <v>12490</v>
      </c>
      <c r="M38" s="246">
        <v>500</v>
      </c>
      <c r="N38" s="375">
        <f t="shared" si="3"/>
        <v>11990</v>
      </c>
      <c r="O38" s="512"/>
      <c r="P38" s="263" t="s">
        <v>69</v>
      </c>
      <c r="Q38" s="623"/>
      <c r="R38" s="263"/>
    </row>
    <row r="39" spans="2:18" x14ac:dyDescent="0.3">
      <c r="B39" s="5" t="s">
        <v>17</v>
      </c>
      <c r="C39" s="56" t="s">
        <v>99</v>
      </c>
      <c r="D39" s="56" t="s">
        <v>100</v>
      </c>
      <c r="E39" s="369">
        <v>0.05</v>
      </c>
      <c r="F39" s="438" t="s">
        <v>101</v>
      </c>
      <c r="G39" s="5" t="s">
        <v>21</v>
      </c>
      <c r="H39" s="372">
        <v>8490</v>
      </c>
      <c r="I39" s="133">
        <v>300</v>
      </c>
      <c r="J39" s="370">
        <f t="shared" si="0"/>
        <v>8190</v>
      </c>
      <c r="K39" s="371"/>
      <c r="L39" s="122">
        <v>8790</v>
      </c>
      <c r="M39" s="133">
        <v>300</v>
      </c>
      <c r="N39" s="370">
        <f t="shared" si="3"/>
        <v>8490</v>
      </c>
      <c r="O39" s="511"/>
      <c r="P39" s="68" t="s">
        <v>69</v>
      </c>
      <c r="Q39" s="68"/>
      <c r="R39" s="68"/>
    </row>
    <row r="40" spans="2:18" x14ac:dyDescent="0.3">
      <c r="B40" s="5" t="s">
        <v>17</v>
      </c>
      <c r="C40" s="56" t="s">
        <v>99</v>
      </c>
      <c r="D40" s="56" t="s">
        <v>102</v>
      </c>
      <c r="E40" s="369">
        <v>0</v>
      </c>
      <c r="F40" s="438" t="s">
        <v>103</v>
      </c>
      <c r="G40" s="5" t="s">
        <v>26</v>
      </c>
      <c r="H40" s="372">
        <v>9090</v>
      </c>
      <c r="I40" s="133">
        <v>300</v>
      </c>
      <c r="J40" s="370">
        <f t="shared" si="0"/>
        <v>8790</v>
      </c>
      <c r="K40" s="371"/>
      <c r="L40" s="122">
        <v>9390</v>
      </c>
      <c r="M40" s="133">
        <v>300</v>
      </c>
      <c r="N40" s="370">
        <f t="shared" si="3"/>
        <v>9090</v>
      </c>
      <c r="O40" s="511"/>
      <c r="P40" s="68" t="s">
        <v>69</v>
      </c>
      <c r="Q40" s="68"/>
      <c r="R40" s="68"/>
    </row>
    <row r="41" spans="2:18" x14ac:dyDescent="0.3">
      <c r="B41" s="5" t="s">
        <v>17</v>
      </c>
      <c r="C41" s="56" t="s">
        <v>99</v>
      </c>
      <c r="D41" s="56" t="s">
        <v>104</v>
      </c>
      <c r="E41" s="369">
        <v>0.05</v>
      </c>
      <c r="F41" s="438" t="s">
        <v>105</v>
      </c>
      <c r="G41" s="5" t="s">
        <v>21</v>
      </c>
      <c r="H41" s="372">
        <v>8990</v>
      </c>
      <c r="I41" s="133">
        <v>300</v>
      </c>
      <c r="J41" s="370">
        <f t="shared" si="0"/>
        <v>8690</v>
      </c>
      <c r="K41" s="371"/>
      <c r="L41" s="122">
        <v>9290</v>
      </c>
      <c r="M41" s="133">
        <v>300</v>
      </c>
      <c r="N41" s="370">
        <f t="shared" si="3"/>
        <v>8990</v>
      </c>
      <c r="O41" s="511"/>
      <c r="P41" s="68" t="s">
        <v>69</v>
      </c>
      <c r="Q41" s="68"/>
      <c r="R41" s="68"/>
    </row>
    <row r="42" spans="2:18" x14ac:dyDescent="0.3">
      <c r="B42" s="7" t="s">
        <v>17</v>
      </c>
      <c r="C42" s="150" t="s">
        <v>99</v>
      </c>
      <c r="D42" s="150" t="s">
        <v>106</v>
      </c>
      <c r="E42" s="373">
        <v>0</v>
      </c>
      <c r="F42" s="440" t="s">
        <v>107</v>
      </c>
      <c r="G42" s="7" t="s">
        <v>26</v>
      </c>
      <c r="H42" s="374">
        <v>9590</v>
      </c>
      <c r="I42" s="246">
        <v>300</v>
      </c>
      <c r="J42" s="375">
        <f t="shared" si="0"/>
        <v>9290</v>
      </c>
      <c r="K42" s="376"/>
      <c r="L42" s="261">
        <v>9890</v>
      </c>
      <c r="M42" s="246">
        <v>300</v>
      </c>
      <c r="N42" s="375">
        <f t="shared" si="3"/>
        <v>9590</v>
      </c>
      <c r="O42" s="512"/>
      <c r="P42" s="263" t="s">
        <v>69</v>
      </c>
      <c r="Q42" s="263"/>
      <c r="R42" s="263"/>
    </row>
    <row r="43" spans="2:18" ht="16.5" customHeight="1" x14ac:dyDescent="0.3">
      <c r="B43" s="5" t="s">
        <v>17</v>
      </c>
      <c r="C43" s="56" t="s">
        <v>108</v>
      </c>
      <c r="D43" s="56" t="s">
        <v>109</v>
      </c>
      <c r="E43" s="369">
        <v>0</v>
      </c>
      <c r="F43" s="438" t="s">
        <v>110</v>
      </c>
      <c r="G43" s="5" t="s">
        <v>21</v>
      </c>
      <c r="H43" s="372">
        <v>10990</v>
      </c>
      <c r="I43" s="133">
        <v>300</v>
      </c>
      <c r="J43" s="370">
        <f t="shared" si="0"/>
        <v>10690</v>
      </c>
      <c r="K43" s="371"/>
      <c r="L43" s="122">
        <v>11290</v>
      </c>
      <c r="M43" s="133">
        <v>300</v>
      </c>
      <c r="N43" s="370">
        <f t="shared" si="3"/>
        <v>10990</v>
      </c>
      <c r="O43" s="511"/>
      <c r="P43" s="68" t="s">
        <v>22</v>
      </c>
      <c r="Q43" s="68"/>
      <c r="R43" s="68"/>
    </row>
    <row r="44" spans="2:18" ht="16.5" customHeight="1" x14ac:dyDescent="0.3">
      <c r="B44" s="5" t="s">
        <v>17</v>
      </c>
      <c r="C44" s="56" t="s">
        <v>108</v>
      </c>
      <c r="D44" s="56" t="s">
        <v>111</v>
      </c>
      <c r="E44" s="369">
        <v>0</v>
      </c>
      <c r="F44" s="438" t="s">
        <v>112</v>
      </c>
      <c r="G44" s="5" t="s">
        <v>26</v>
      </c>
      <c r="H44" s="372">
        <v>11990</v>
      </c>
      <c r="I44" s="133">
        <v>300</v>
      </c>
      <c r="J44" s="370">
        <f t="shared" si="0"/>
        <v>11690</v>
      </c>
      <c r="K44" s="371"/>
      <c r="L44" s="122">
        <v>12290</v>
      </c>
      <c r="M44" s="133">
        <v>300</v>
      </c>
      <c r="N44" s="370">
        <f t="shared" si="3"/>
        <v>11990</v>
      </c>
      <c r="O44" s="511"/>
      <c r="P44" s="68" t="s">
        <v>22</v>
      </c>
      <c r="Q44" s="68"/>
      <c r="R44" s="68"/>
    </row>
    <row r="45" spans="2:18" ht="16.5" customHeight="1" x14ac:dyDescent="0.3">
      <c r="B45" s="5" t="s">
        <v>17</v>
      </c>
      <c r="C45" s="56" t="s">
        <v>108</v>
      </c>
      <c r="D45" s="56" t="s">
        <v>113</v>
      </c>
      <c r="E45" s="369">
        <v>0</v>
      </c>
      <c r="F45" s="438" t="s">
        <v>114</v>
      </c>
      <c r="G45" s="5" t="s">
        <v>21</v>
      </c>
      <c r="H45" s="372">
        <v>11590</v>
      </c>
      <c r="I45" s="133">
        <v>300</v>
      </c>
      <c r="J45" s="370">
        <f t="shared" si="0"/>
        <v>11290</v>
      </c>
      <c r="K45" s="371"/>
      <c r="L45" s="122">
        <v>11890</v>
      </c>
      <c r="M45" s="133">
        <v>300</v>
      </c>
      <c r="N45" s="370">
        <f t="shared" si="3"/>
        <v>11590</v>
      </c>
      <c r="O45" s="511"/>
      <c r="P45" s="68" t="s">
        <v>22</v>
      </c>
      <c r="Q45" s="68"/>
      <c r="R45" s="68"/>
    </row>
    <row r="46" spans="2:18" ht="16.5" customHeight="1" x14ac:dyDescent="0.3">
      <c r="B46" s="7" t="s">
        <v>17</v>
      </c>
      <c r="C46" s="150" t="s">
        <v>108</v>
      </c>
      <c r="D46" s="150" t="s">
        <v>115</v>
      </c>
      <c r="E46" s="373">
        <v>0</v>
      </c>
      <c r="F46" s="440" t="s">
        <v>116</v>
      </c>
      <c r="G46" s="7" t="s">
        <v>26</v>
      </c>
      <c r="H46" s="374">
        <v>12590</v>
      </c>
      <c r="I46" s="246">
        <v>300</v>
      </c>
      <c r="J46" s="375">
        <f t="shared" si="0"/>
        <v>12290</v>
      </c>
      <c r="K46" s="376"/>
      <c r="L46" s="261">
        <v>12890</v>
      </c>
      <c r="M46" s="246">
        <v>300</v>
      </c>
      <c r="N46" s="375">
        <f t="shared" si="3"/>
        <v>12590</v>
      </c>
      <c r="O46" s="512"/>
      <c r="P46" s="263" t="s">
        <v>22</v>
      </c>
      <c r="Q46" s="263"/>
      <c r="R46" s="263"/>
    </row>
    <row r="47" spans="2:18" ht="16.5" customHeight="1" x14ac:dyDescent="0.3">
      <c r="B47" s="5" t="s">
        <v>17</v>
      </c>
      <c r="C47" s="101" t="s">
        <v>117</v>
      </c>
      <c r="D47" s="56" t="s">
        <v>118</v>
      </c>
      <c r="E47" s="369">
        <v>0</v>
      </c>
      <c r="F47" s="438" t="s">
        <v>119</v>
      </c>
      <c r="G47" s="5" t="s">
        <v>21</v>
      </c>
      <c r="H47" s="372">
        <v>13390</v>
      </c>
      <c r="I47" s="133">
        <v>300</v>
      </c>
      <c r="J47" s="370">
        <f t="shared" si="0"/>
        <v>13090</v>
      </c>
      <c r="K47" s="371"/>
      <c r="L47" s="387">
        <v>13690</v>
      </c>
      <c r="M47" s="131">
        <v>300</v>
      </c>
      <c r="N47" s="378">
        <f t="shared" si="3"/>
        <v>13390</v>
      </c>
      <c r="O47" s="511"/>
      <c r="P47" s="68" t="s">
        <v>22</v>
      </c>
      <c r="Q47" s="68"/>
      <c r="R47" s="68"/>
    </row>
    <row r="48" spans="2:18" ht="16.5" customHeight="1" x14ac:dyDescent="0.3">
      <c r="B48" s="5" t="s">
        <v>17</v>
      </c>
      <c r="C48" s="101" t="s">
        <v>117</v>
      </c>
      <c r="D48" s="56" t="s">
        <v>120</v>
      </c>
      <c r="E48" s="369">
        <v>0</v>
      </c>
      <c r="F48" s="438" t="s">
        <v>121</v>
      </c>
      <c r="G48" s="5" t="s">
        <v>26</v>
      </c>
      <c r="H48" s="104">
        <v>14390</v>
      </c>
      <c r="I48" s="133">
        <v>300</v>
      </c>
      <c r="J48" s="370">
        <f t="shared" si="0"/>
        <v>14090</v>
      </c>
      <c r="K48" s="371"/>
      <c r="L48" s="130">
        <v>14690</v>
      </c>
      <c r="M48" s="246">
        <v>300</v>
      </c>
      <c r="N48" s="375">
        <f t="shared" si="3"/>
        <v>14390</v>
      </c>
      <c r="O48" s="511"/>
      <c r="P48" s="68" t="s">
        <v>22</v>
      </c>
      <c r="Q48" s="68"/>
      <c r="R48" s="68"/>
    </row>
    <row r="49" spans="2:18" ht="16.5" customHeight="1" x14ac:dyDescent="0.3">
      <c r="B49" s="6" t="s">
        <v>17</v>
      </c>
      <c r="C49" s="116" t="s">
        <v>122</v>
      </c>
      <c r="D49" s="385" t="s">
        <v>123</v>
      </c>
      <c r="E49" s="386">
        <v>0</v>
      </c>
      <c r="F49" s="442" t="s">
        <v>124</v>
      </c>
      <c r="G49" s="6" t="s">
        <v>125</v>
      </c>
      <c r="H49" s="387">
        <v>21490</v>
      </c>
      <c r="I49" s="131">
        <v>1700</v>
      </c>
      <c r="J49" s="378">
        <f t="shared" si="0"/>
        <v>19790</v>
      </c>
      <c r="K49" s="379"/>
      <c r="L49" s="122">
        <v>21490</v>
      </c>
      <c r="M49" s="133">
        <v>1000</v>
      </c>
      <c r="N49" s="370">
        <f t="shared" si="3"/>
        <v>20490</v>
      </c>
      <c r="O49" s="513"/>
      <c r="P49" s="275" t="s">
        <v>69</v>
      </c>
      <c r="Q49" s="621" t="s">
        <v>70</v>
      </c>
      <c r="R49" s="621" t="s">
        <v>23</v>
      </c>
    </row>
    <row r="50" spans="2:18" ht="16.5" customHeight="1" thickBot="1" x14ac:dyDescent="0.35">
      <c r="B50" s="69" t="s">
        <v>17</v>
      </c>
      <c r="C50" s="107" t="s">
        <v>122</v>
      </c>
      <c r="D50" s="71" t="s">
        <v>126</v>
      </c>
      <c r="E50" s="388">
        <v>0</v>
      </c>
      <c r="F50" s="446" t="s">
        <v>127</v>
      </c>
      <c r="G50" s="69" t="s">
        <v>125</v>
      </c>
      <c r="H50" s="110">
        <v>23990</v>
      </c>
      <c r="I50" s="389">
        <v>1700</v>
      </c>
      <c r="J50" s="390">
        <f t="shared" si="0"/>
        <v>22290</v>
      </c>
      <c r="K50" s="391"/>
      <c r="L50" s="143">
        <v>23990</v>
      </c>
      <c r="M50" s="389">
        <v>1000</v>
      </c>
      <c r="N50" s="390">
        <f t="shared" si="3"/>
        <v>22990</v>
      </c>
      <c r="O50" s="514"/>
      <c r="P50" s="83" t="s">
        <v>69</v>
      </c>
      <c r="Q50" s="624"/>
      <c r="R50" s="624"/>
    </row>
    <row r="52" spans="2:18" ht="16.5" hidden="1" customHeight="1" thickBot="1" x14ac:dyDescent="0.35">
      <c r="B52" s="5" t="s">
        <v>17</v>
      </c>
      <c r="C52" s="101" t="s">
        <v>18</v>
      </c>
      <c r="D52" s="56" t="s">
        <v>24</v>
      </c>
      <c r="E52" s="102">
        <v>0</v>
      </c>
      <c r="F52" s="56"/>
      <c r="G52" s="11"/>
      <c r="H52" s="95"/>
      <c r="I52" s="96"/>
      <c r="J52" s="392"/>
      <c r="K52" s="97"/>
      <c r="L52" s="146"/>
      <c r="M52" s="146"/>
      <c r="N52" s="146"/>
      <c r="O52" s="146"/>
    </row>
    <row r="53" spans="2:18" ht="16.5" hidden="1" customHeight="1" x14ac:dyDescent="0.3">
      <c r="B53" s="5" t="s">
        <v>17</v>
      </c>
      <c r="C53" s="101" t="s">
        <v>18</v>
      </c>
      <c r="D53" s="56" t="s">
        <v>29</v>
      </c>
      <c r="E53" s="102">
        <v>0</v>
      </c>
      <c r="F53" s="56"/>
      <c r="G53" s="11"/>
      <c r="H53" s="95"/>
      <c r="I53" s="96"/>
      <c r="J53" s="392"/>
      <c r="K53" s="97"/>
      <c r="L53" s="146"/>
      <c r="M53" s="146"/>
      <c r="N53" s="146"/>
      <c r="O53" s="146"/>
    </row>
    <row r="54" spans="2:18" ht="16.5" hidden="1" customHeight="1" x14ac:dyDescent="0.3">
      <c r="B54" s="5" t="s">
        <v>17</v>
      </c>
      <c r="C54" s="101" t="s">
        <v>18</v>
      </c>
      <c r="D54" s="56" t="s">
        <v>33</v>
      </c>
      <c r="E54" s="102">
        <v>0</v>
      </c>
      <c r="F54" s="56"/>
      <c r="G54" s="11"/>
      <c r="H54" s="95"/>
      <c r="I54" s="96"/>
      <c r="J54" s="392"/>
      <c r="K54" s="97"/>
      <c r="L54" s="146"/>
      <c r="M54" s="146"/>
      <c r="N54" s="146"/>
      <c r="O54" s="146"/>
    </row>
    <row r="55" spans="2:18" ht="16.5" hidden="1" customHeight="1" x14ac:dyDescent="0.3">
      <c r="B55" s="69" t="s">
        <v>17</v>
      </c>
      <c r="C55" s="107" t="s">
        <v>18</v>
      </c>
      <c r="D55" s="71" t="s">
        <v>37</v>
      </c>
      <c r="E55" s="108">
        <v>0</v>
      </c>
      <c r="F55" s="71"/>
      <c r="G55" s="73"/>
      <c r="H55" s="98"/>
      <c r="I55" s="99"/>
      <c r="J55" s="393"/>
      <c r="K55" s="100"/>
      <c r="L55" s="146"/>
      <c r="M55" s="146"/>
      <c r="N55" s="146"/>
      <c r="O55" s="146"/>
    </row>
    <row r="57" spans="2:18" x14ac:dyDescent="0.3">
      <c r="M57" s="144"/>
      <c r="N57" s="515"/>
      <c r="O57" s="516"/>
      <c r="P57" s="144"/>
      <c r="Q57" s="144"/>
      <c r="R57" s="144"/>
    </row>
    <row r="59" spans="2:18" x14ac:dyDescent="0.3">
      <c r="P59" s="144"/>
      <c r="Q59" s="144"/>
      <c r="R59" s="144"/>
    </row>
  </sheetData>
  <mergeCells count="15">
    <mergeCell ref="Q14:Q16"/>
    <mergeCell ref="B1:G1"/>
    <mergeCell ref="B2:G2"/>
    <mergeCell ref="H4:K4"/>
    <mergeCell ref="L4:O4"/>
    <mergeCell ref="Q6:Q13"/>
    <mergeCell ref="Q35:Q38"/>
    <mergeCell ref="Q49:Q50"/>
    <mergeCell ref="R49:R50"/>
    <mergeCell ref="Q17:Q24"/>
    <mergeCell ref="R17:R24"/>
    <mergeCell ref="Q25:Q30"/>
    <mergeCell ref="R25:R30"/>
    <mergeCell ref="Q31:Q34"/>
    <mergeCell ref="R31:R34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1AD5-66C3-420F-AD34-D9AAE6A0DEE9}">
  <dimension ref="B1:P60"/>
  <sheetViews>
    <sheetView showGridLines="0" zoomScale="80" zoomScaleNormal="80" workbookViewId="0">
      <pane xSplit="6" ySplit="5" topLeftCell="K33" activePane="bottomRight" state="frozen"/>
      <selection pane="topRight" activeCell="K1" sqref="K1"/>
      <selection pane="bottomLeft" activeCell="A6" sqref="A6"/>
      <selection pane="bottomRight" activeCell="N6" activeCellId="2" sqref="B6:C59 F6:G59 N6:N59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3" customWidth="1"/>
    <col min="4" max="4" width="20.109375" customWidth="1"/>
    <col min="5" max="5" width="10.109375" customWidth="1"/>
    <col min="6" max="6" width="46.44140625" customWidth="1"/>
    <col min="7" max="7" width="17.5546875" customWidth="1"/>
    <col min="8" max="10" width="19.44140625" style="1" customWidth="1"/>
    <col min="11" max="11" width="33.5546875" style="1" customWidth="1"/>
    <col min="12" max="14" width="16.5546875" style="1" customWidth="1"/>
    <col min="15" max="15" width="49.109375" style="1" customWidth="1"/>
    <col min="16" max="16" width="11.44140625" style="1" customWidth="1"/>
  </cols>
  <sheetData>
    <row r="1" spans="2:16" s="2" customFormat="1" ht="23.4" x14ac:dyDescent="0.45">
      <c r="B1" s="294" t="s">
        <v>128</v>
      </c>
      <c r="C1" s="294"/>
      <c r="D1" s="294"/>
      <c r="E1" s="294"/>
      <c r="F1" s="294"/>
      <c r="G1" s="294"/>
      <c r="H1" s="571"/>
      <c r="I1" s="571"/>
      <c r="J1" s="571"/>
      <c r="K1" s="571"/>
      <c r="L1" s="571"/>
      <c r="M1" s="571"/>
      <c r="N1" s="571"/>
      <c r="O1" s="571"/>
      <c r="P1" s="4"/>
    </row>
    <row r="2" spans="2:16" x14ac:dyDescent="0.3">
      <c r="B2" s="3" t="s">
        <v>129</v>
      </c>
      <c r="C2" s="3"/>
      <c r="D2" s="3"/>
      <c r="E2" s="3"/>
      <c r="F2" s="3"/>
      <c r="G2" s="3"/>
      <c r="H2" s="572"/>
      <c r="I2" s="572"/>
      <c r="J2" s="572"/>
      <c r="K2" s="572"/>
      <c r="L2" s="572"/>
      <c r="M2" s="572"/>
      <c r="N2" s="572"/>
      <c r="O2" s="572"/>
    </row>
    <row r="3" spans="2:16" ht="16.5" customHeight="1" thickBot="1" x14ac:dyDescent="0.35"/>
    <row r="4" spans="2:16" ht="15" thickBot="1" x14ac:dyDescent="0.35">
      <c r="H4" s="627" t="s">
        <v>130</v>
      </c>
      <c r="I4" s="628"/>
      <c r="J4" s="628"/>
      <c r="K4" s="633"/>
      <c r="L4" s="295" t="s">
        <v>3</v>
      </c>
      <c r="M4" s="296"/>
      <c r="N4" s="296"/>
      <c r="O4" s="297"/>
    </row>
    <row r="5" spans="2:16" ht="48.75" customHeight="1" thickBot="1" x14ac:dyDescent="0.35">
      <c r="B5" s="517" t="s">
        <v>4</v>
      </c>
      <c r="C5" s="29" t="s">
        <v>5</v>
      </c>
      <c r="D5" s="29" t="s">
        <v>6</v>
      </c>
      <c r="E5" s="29" t="s">
        <v>7</v>
      </c>
      <c r="F5" s="29" t="s">
        <v>8</v>
      </c>
      <c r="G5" s="31" t="s">
        <v>9</v>
      </c>
      <c r="H5" s="113" t="s">
        <v>131</v>
      </c>
      <c r="I5" s="114" t="s">
        <v>11</v>
      </c>
      <c r="J5" s="114" t="s">
        <v>12</v>
      </c>
      <c r="K5" s="115" t="s">
        <v>13</v>
      </c>
      <c r="L5" s="113" t="s">
        <v>131</v>
      </c>
      <c r="M5" s="114" t="s">
        <v>11</v>
      </c>
      <c r="N5" s="32" t="s">
        <v>12</v>
      </c>
      <c r="O5" s="115" t="s">
        <v>13</v>
      </c>
      <c r="P5" s="298" t="s">
        <v>14</v>
      </c>
    </row>
    <row r="6" spans="2:16" x14ac:dyDescent="0.3">
      <c r="B6" s="299" t="s">
        <v>132</v>
      </c>
      <c r="C6" s="299" t="s">
        <v>133</v>
      </c>
      <c r="D6" s="299" t="s">
        <v>134</v>
      </c>
      <c r="E6" s="616">
        <v>7.4999999999999997E-2</v>
      </c>
      <c r="F6" s="299" t="s">
        <v>135</v>
      </c>
      <c r="G6" s="39" t="s">
        <v>21</v>
      </c>
      <c r="H6" s="300"/>
      <c r="I6" s="300"/>
      <c r="J6" s="300">
        <f t="shared" ref="J6:J54" si="0">+H6-I6</f>
        <v>0</v>
      </c>
      <c r="K6" s="301"/>
      <c r="L6" s="300">
        <v>16590</v>
      </c>
      <c r="M6" s="300"/>
      <c r="N6" s="302">
        <f t="shared" ref="N6:N54" si="1">+L6-M6</f>
        <v>16590</v>
      </c>
      <c r="O6" s="299"/>
      <c r="P6" s="303" t="s">
        <v>69</v>
      </c>
    </row>
    <row r="7" spans="2:16" x14ac:dyDescent="0.3">
      <c r="B7" s="304" t="s">
        <v>132</v>
      </c>
      <c r="C7" s="304" t="s">
        <v>133</v>
      </c>
      <c r="D7" s="304" t="s">
        <v>136</v>
      </c>
      <c r="E7" s="617">
        <v>7.4999999999999997E-2</v>
      </c>
      <c r="F7" s="304" t="s">
        <v>137</v>
      </c>
      <c r="G7" s="5" t="s">
        <v>21</v>
      </c>
      <c r="H7" s="306"/>
      <c r="I7" s="306"/>
      <c r="J7" s="306">
        <f t="shared" si="0"/>
        <v>0</v>
      </c>
      <c r="K7" s="307"/>
      <c r="L7" s="306">
        <v>18090</v>
      </c>
      <c r="M7" s="306"/>
      <c r="N7" s="308">
        <f t="shared" si="1"/>
        <v>18090</v>
      </c>
      <c r="O7" s="304"/>
      <c r="P7" s="105" t="s">
        <v>69</v>
      </c>
    </row>
    <row r="8" spans="2:16" ht="15" thickBot="1" x14ac:dyDescent="0.35">
      <c r="B8" s="309" t="s">
        <v>132</v>
      </c>
      <c r="C8" s="309" t="s">
        <v>133</v>
      </c>
      <c r="D8" s="309" t="s">
        <v>138</v>
      </c>
      <c r="E8" s="618">
        <v>7.4999999999999997E-2</v>
      </c>
      <c r="F8" s="309" t="s">
        <v>139</v>
      </c>
      <c r="G8" s="7" t="s">
        <v>21</v>
      </c>
      <c r="H8" s="311"/>
      <c r="I8" s="311"/>
      <c r="J8" s="311">
        <f t="shared" si="0"/>
        <v>0</v>
      </c>
      <c r="K8" s="312"/>
      <c r="L8" s="311">
        <v>18590</v>
      </c>
      <c r="M8" s="311"/>
      <c r="N8" s="313">
        <f t="shared" si="1"/>
        <v>18590</v>
      </c>
      <c r="O8" s="309"/>
      <c r="P8" s="203" t="s">
        <v>69</v>
      </c>
    </row>
    <row r="9" spans="2:16" x14ac:dyDescent="0.3">
      <c r="B9" s="299" t="s">
        <v>132</v>
      </c>
      <c r="C9" s="299" t="s">
        <v>133</v>
      </c>
      <c r="D9" s="304" t="s">
        <v>140</v>
      </c>
      <c r="E9" s="616">
        <v>7.4999999999999997E-2</v>
      </c>
      <c r="F9" s="304" t="s">
        <v>141</v>
      </c>
      <c r="G9" s="5"/>
      <c r="H9" s="306"/>
      <c r="I9" s="306"/>
      <c r="J9" s="306"/>
      <c r="K9" s="307"/>
      <c r="L9" s="306">
        <v>16990</v>
      </c>
      <c r="M9" s="306"/>
      <c r="N9" s="308">
        <f t="shared" si="1"/>
        <v>16990</v>
      </c>
      <c r="O9" s="304"/>
      <c r="P9" s="105" t="s">
        <v>69</v>
      </c>
    </row>
    <row r="10" spans="2:16" x14ac:dyDescent="0.3">
      <c r="B10" s="304" t="s">
        <v>132</v>
      </c>
      <c r="C10" s="304" t="s">
        <v>133</v>
      </c>
      <c r="D10" s="304" t="s">
        <v>142</v>
      </c>
      <c r="E10" s="617">
        <v>7.4999999999999997E-2</v>
      </c>
      <c r="F10" s="304" t="s">
        <v>143</v>
      </c>
      <c r="G10" s="5"/>
      <c r="H10" s="306"/>
      <c r="I10" s="306"/>
      <c r="J10" s="306"/>
      <c r="K10" s="307"/>
      <c r="L10" s="306">
        <v>18490</v>
      </c>
      <c r="M10" s="306"/>
      <c r="N10" s="308">
        <f t="shared" si="1"/>
        <v>18490</v>
      </c>
      <c r="O10" s="304"/>
      <c r="P10" s="105" t="s">
        <v>69</v>
      </c>
    </row>
    <row r="11" spans="2:16" x14ac:dyDescent="0.3">
      <c r="B11" s="304" t="s">
        <v>132</v>
      </c>
      <c r="C11" s="304" t="s">
        <v>133</v>
      </c>
      <c r="D11" s="304" t="s">
        <v>144</v>
      </c>
      <c r="E11" s="617">
        <v>7.4999999999999997E-2</v>
      </c>
      <c r="F11" s="304" t="s">
        <v>145</v>
      </c>
      <c r="G11" s="5"/>
      <c r="H11" s="306"/>
      <c r="I11" s="306"/>
      <c r="J11" s="306"/>
      <c r="K11" s="307"/>
      <c r="L11" s="306">
        <v>18990</v>
      </c>
      <c r="M11" s="306"/>
      <c r="N11" s="308">
        <f t="shared" si="1"/>
        <v>18990</v>
      </c>
      <c r="O11" s="304"/>
      <c r="P11" s="105" t="s">
        <v>69</v>
      </c>
    </row>
    <row r="12" spans="2:16" x14ac:dyDescent="0.3">
      <c r="B12" s="309" t="s">
        <v>132</v>
      </c>
      <c r="C12" s="309" t="s">
        <v>133</v>
      </c>
      <c r="D12" s="309" t="s">
        <v>146</v>
      </c>
      <c r="E12" s="618">
        <v>7.4999999999999997E-2</v>
      </c>
      <c r="F12" s="309" t="s">
        <v>147</v>
      </c>
      <c r="G12" s="7"/>
      <c r="H12" s="311"/>
      <c r="I12" s="311"/>
      <c r="J12" s="311"/>
      <c r="K12" s="312"/>
      <c r="L12" s="311">
        <v>19990</v>
      </c>
      <c r="M12" s="311"/>
      <c r="N12" s="313">
        <f t="shared" si="1"/>
        <v>19990</v>
      </c>
      <c r="O12" s="309"/>
      <c r="P12" s="203" t="s">
        <v>69</v>
      </c>
    </row>
    <row r="13" spans="2:16" x14ac:dyDescent="0.3">
      <c r="B13" s="304" t="s">
        <v>132</v>
      </c>
      <c r="C13" s="304" t="s">
        <v>148</v>
      </c>
      <c r="D13" s="304" t="s">
        <v>149</v>
      </c>
      <c r="E13" s="617">
        <v>7.4999999999999997E-2</v>
      </c>
      <c r="F13" s="304" t="s">
        <v>150</v>
      </c>
      <c r="G13" s="5" t="s">
        <v>21</v>
      </c>
      <c r="H13" s="306"/>
      <c r="I13" s="306"/>
      <c r="J13" s="306">
        <f t="shared" si="0"/>
        <v>0</v>
      </c>
      <c r="K13" s="307"/>
      <c r="L13" s="306">
        <v>16990</v>
      </c>
      <c r="M13" s="306"/>
      <c r="N13" s="308">
        <f t="shared" si="1"/>
        <v>16990</v>
      </c>
      <c r="O13" s="304"/>
      <c r="P13" s="105" t="s">
        <v>69</v>
      </c>
    </row>
    <row r="14" spans="2:16" x14ac:dyDescent="0.3">
      <c r="B14" s="304" t="s">
        <v>132</v>
      </c>
      <c r="C14" s="304" t="s">
        <v>148</v>
      </c>
      <c r="D14" s="304" t="s">
        <v>151</v>
      </c>
      <c r="E14" s="617">
        <v>7.4999999999999997E-2</v>
      </c>
      <c r="F14" s="304" t="s">
        <v>152</v>
      </c>
      <c r="G14" s="5" t="s">
        <v>21</v>
      </c>
      <c r="H14" s="306"/>
      <c r="I14" s="306"/>
      <c r="J14" s="306">
        <f t="shared" si="0"/>
        <v>0</v>
      </c>
      <c r="K14" s="307"/>
      <c r="L14" s="306">
        <v>18490</v>
      </c>
      <c r="M14" s="306"/>
      <c r="N14" s="308">
        <f t="shared" si="1"/>
        <v>18490</v>
      </c>
      <c r="O14" s="304"/>
      <c r="P14" s="105" t="s">
        <v>69</v>
      </c>
    </row>
    <row r="15" spans="2:16" x14ac:dyDescent="0.3">
      <c r="B15" s="304" t="s">
        <v>132</v>
      </c>
      <c r="C15" s="304" t="s">
        <v>148</v>
      </c>
      <c r="D15" s="304" t="s">
        <v>153</v>
      </c>
      <c r="E15" s="617">
        <v>7.4999999999999997E-2</v>
      </c>
      <c r="F15" s="304" t="s">
        <v>154</v>
      </c>
      <c r="G15" s="5" t="s">
        <v>21</v>
      </c>
      <c r="H15" s="306"/>
      <c r="I15" s="306"/>
      <c r="J15" s="306">
        <f t="shared" si="0"/>
        <v>0</v>
      </c>
      <c r="K15" s="307"/>
      <c r="L15" s="306">
        <v>18990</v>
      </c>
      <c r="M15" s="306"/>
      <c r="N15" s="308">
        <f t="shared" si="1"/>
        <v>18990</v>
      </c>
      <c r="O15" s="304"/>
      <c r="P15" s="105" t="s">
        <v>69</v>
      </c>
    </row>
    <row r="16" spans="2:16" x14ac:dyDescent="0.3">
      <c r="B16" s="309" t="s">
        <v>132</v>
      </c>
      <c r="C16" s="309" t="s">
        <v>148</v>
      </c>
      <c r="D16" s="309" t="s">
        <v>155</v>
      </c>
      <c r="E16" s="618">
        <v>7.4999999999999997E-2</v>
      </c>
      <c r="F16" s="309" t="s">
        <v>156</v>
      </c>
      <c r="G16" s="7" t="s">
        <v>21</v>
      </c>
      <c r="H16" s="311"/>
      <c r="I16" s="311"/>
      <c r="J16" s="311">
        <f t="shared" si="0"/>
        <v>0</v>
      </c>
      <c r="K16" s="312"/>
      <c r="L16" s="311">
        <v>19990</v>
      </c>
      <c r="M16" s="311"/>
      <c r="N16" s="313">
        <f t="shared" si="1"/>
        <v>19990</v>
      </c>
      <c r="O16" s="309"/>
      <c r="P16" s="203" t="s">
        <v>69</v>
      </c>
    </row>
    <row r="17" spans="2:16" x14ac:dyDescent="0.3">
      <c r="B17" s="304" t="s">
        <v>132</v>
      </c>
      <c r="C17" s="304" t="s">
        <v>157</v>
      </c>
      <c r="D17" s="619" t="s">
        <v>158</v>
      </c>
      <c r="E17" s="305">
        <v>0.1</v>
      </c>
      <c r="F17" s="304" t="s">
        <v>159</v>
      </c>
      <c r="G17" s="5" t="s">
        <v>21</v>
      </c>
      <c r="H17" s="306"/>
      <c r="I17" s="306"/>
      <c r="J17" s="306">
        <f t="shared" si="0"/>
        <v>0</v>
      </c>
      <c r="K17" s="307"/>
      <c r="L17" s="306">
        <v>20490</v>
      </c>
      <c r="M17" s="306"/>
      <c r="N17" s="308">
        <f t="shared" si="1"/>
        <v>20490</v>
      </c>
      <c r="O17" s="304"/>
      <c r="P17" s="105" t="s">
        <v>69</v>
      </c>
    </row>
    <row r="18" spans="2:16" x14ac:dyDescent="0.3">
      <c r="B18" s="304" t="s">
        <v>132</v>
      </c>
      <c r="C18" s="304" t="s">
        <v>157</v>
      </c>
      <c r="D18" s="619" t="s">
        <v>160</v>
      </c>
      <c r="E18" s="305">
        <v>0.1</v>
      </c>
      <c r="F18" s="304" t="s">
        <v>161</v>
      </c>
      <c r="G18" s="5" t="s">
        <v>21</v>
      </c>
      <c r="H18" s="306"/>
      <c r="I18" s="306"/>
      <c r="J18" s="306">
        <f t="shared" si="0"/>
        <v>0</v>
      </c>
      <c r="K18" s="307"/>
      <c r="L18" s="306">
        <v>22990</v>
      </c>
      <c r="M18" s="306"/>
      <c r="N18" s="308">
        <f t="shared" si="1"/>
        <v>22990</v>
      </c>
      <c r="O18" s="304"/>
      <c r="P18" s="105" t="s">
        <v>69</v>
      </c>
    </row>
    <row r="19" spans="2:16" x14ac:dyDescent="0.3">
      <c r="B19" s="309" t="s">
        <v>132</v>
      </c>
      <c r="C19" s="309" t="s">
        <v>157</v>
      </c>
      <c r="D19" s="620" t="s">
        <v>162</v>
      </c>
      <c r="E19" s="310">
        <v>0.1</v>
      </c>
      <c r="F19" s="309" t="s">
        <v>163</v>
      </c>
      <c r="G19" s="7" t="s">
        <v>21</v>
      </c>
      <c r="H19" s="311"/>
      <c r="I19" s="311"/>
      <c r="J19" s="311">
        <f t="shared" si="0"/>
        <v>0</v>
      </c>
      <c r="K19" s="312"/>
      <c r="L19" s="311">
        <v>23990</v>
      </c>
      <c r="M19" s="311"/>
      <c r="N19" s="313">
        <f t="shared" si="1"/>
        <v>23990</v>
      </c>
      <c r="O19" s="314"/>
      <c r="P19" s="203" t="s">
        <v>69</v>
      </c>
    </row>
    <row r="20" spans="2:16" x14ac:dyDescent="0.3">
      <c r="B20" s="304" t="s">
        <v>132</v>
      </c>
      <c r="C20" s="304" t="s">
        <v>164</v>
      </c>
      <c r="D20" s="619" t="s">
        <v>165</v>
      </c>
      <c r="E20" s="305">
        <v>0.1</v>
      </c>
      <c r="F20" s="304" t="s">
        <v>166</v>
      </c>
      <c r="G20" s="5" t="s">
        <v>21</v>
      </c>
      <c r="H20" s="306"/>
      <c r="I20" s="306"/>
      <c r="J20" s="306">
        <f t="shared" si="0"/>
        <v>0</v>
      </c>
      <c r="K20" s="307"/>
      <c r="L20" s="306">
        <v>21190</v>
      </c>
      <c r="M20" s="306"/>
      <c r="N20" s="308">
        <f t="shared" si="1"/>
        <v>21190</v>
      </c>
      <c r="O20" s="304"/>
      <c r="P20" s="105" t="s">
        <v>22</v>
      </c>
    </row>
    <row r="21" spans="2:16" x14ac:dyDescent="0.3">
      <c r="B21" s="304" t="s">
        <v>132</v>
      </c>
      <c r="C21" s="304" t="s">
        <v>164</v>
      </c>
      <c r="D21" s="619" t="s">
        <v>167</v>
      </c>
      <c r="E21" s="305">
        <v>0.1</v>
      </c>
      <c r="F21" s="304" t="s">
        <v>168</v>
      </c>
      <c r="G21" s="5" t="s">
        <v>21</v>
      </c>
      <c r="H21" s="306"/>
      <c r="I21" s="306"/>
      <c r="J21" s="306">
        <f t="shared" si="0"/>
        <v>0</v>
      </c>
      <c r="K21" s="307"/>
      <c r="L21" s="306">
        <v>23990</v>
      </c>
      <c r="M21" s="306"/>
      <c r="N21" s="308">
        <f t="shared" si="1"/>
        <v>23990</v>
      </c>
      <c r="O21" s="315"/>
      <c r="P21" s="105" t="s">
        <v>22</v>
      </c>
    </row>
    <row r="22" spans="2:16" x14ac:dyDescent="0.3">
      <c r="B22" s="304" t="s">
        <v>132</v>
      </c>
      <c r="C22" s="304" t="s">
        <v>164</v>
      </c>
      <c r="D22" s="619" t="s">
        <v>169</v>
      </c>
      <c r="E22" s="305">
        <v>0.1</v>
      </c>
      <c r="F22" s="304" t="s">
        <v>170</v>
      </c>
      <c r="G22" s="5" t="s">
        <v>21</v>
      </c>
      <c r="H22" s="306"/>
      <c r="I22" s="306"/>
      <c r="J22" s="306">
        <f t="shared" si="0"/>
        <v>0</v>
      </c>
      <c r="K22" s="307"/>
      <c r="L22" s="306">
        <v>24990</v>
      </c>
      <c r="M22" s="306"/>
      <c r="N22" s="308">
        <f t="shared" si="1"/>
        <v>24990</v>
      </c>
      <c r="O22" s="304"/>
      <c r="P22" s="105" t="s">
        <v>22</v>
      </c>
    </row>
    <row r="23" spans="2:16" x14ac:dyDescent="0.3">
      <c r="B23" s="309" t="s">
        <v>132</v>
      </c>
      <c r="C23" s="309" t="s">
        <v>164</v>
      </c>
      <c r="D23" s="309" t="s">
        <v>171</v>
      </c>
      <c r="E23" s="310">
        <v>0.1</v>
      </c>
      <c r="F23" s="309" t="s">
        <v>172</v>
      </c>
      <c r="G23" s="7" t="s">
        <v>21</v>
      </c>
      <c r="H23" s="311"/>
      <c r="I23" s="311"/>
      <c r="J23" s="311">
        <f t="shared" si="0"/>
        <v>0</v>
      </c>
      <c r="K23" s="312"/>
      <c r="L23" s="311">
        <v>27990</v>
      </c>
      <c r="M23" s="311"/>
      <c r="N23" s="313">
        <f t="shared" si="1"/>
        <v>27990</v>
      </c>
      <c r="O23" s="309"/>
      <c r="P23" s="203" t="s">
        <v>22</v>
      </c>
    </row>
    <row r="24" spans="2:16" x14ac:dyDescent="0.3">
      <c r="B24" s="304" t="s">
        <v>132</v>
      </c>
      <c r="C24" s="304" t="s">
        <v>173</v>
      </c>
      <c r="D24" s="304" t="s">
        <v>174</v>
      </c>
      <c r="E24" s="305">
        <v>0.1</v>
      </c>
      <c r="F24" s="304" t="s">
        <v>175</v>
      </c>
      <c r="G24" s="5" t="s">
        <v>21</v>
      </c>
      <c r="H24" s="306"/>
      <c r="I24" s="306"/>
      <c r="J24" s="306"/>
      <c r="K24" s="307"/>
      <c r="L24" s="306">
        <v>27490</v>
      </c>
      <c r="M24" s="306"/>
      <c r="N24" s="308">
        <f t="shared" si="1"/>
        <v>27490</v>
      </c>
      <c r="O24" s="304"/>
      <c r="P24" s="105" t="s">
        <v>176</v>
      </c>
    </row>
    <row r="25" spans="2:16" x14ac:dyDescent="0.3">
      <c r="B25" s="304" t="s">
        <v>132</v>
      </c>
      <c r="C25" s="304" t="s">
        <v>173</v>
      </c>
      <c r="D25" s="304" t="s">
        <v>177</v>
      </c>
      <c r="E25" s="305">
        <v>0.1</v>
      </c>
      <c r="F25" s="304" t="s">
        <v>178</v>
      </c>
      <c r="G25" s="5" t="s">
        <v>21</v>
      </c>
      <c r="H25" s="306">
        <v>32990</v>
      </c>
      <c r="I25" s="306"/>
      <c r="J25" s="306">
        <f t="shared" si="0"/>
        <v>32990</v>
      </c>
      <c r="K25" s="307" t="s">
        <v>179</v>
      </c>
      <c r="L25" s="306"/>
      <c r="M25" s="306"/>
      <c r="N25" s="308">
        <f t="shared" si="1"/>
        <v>0</v>
      </c>
      <c r="O25" s="304"/>
      <c r="P25" s="105" t="s">
        <v>176</v>
      </c>
    </row>
    <row r="26" spans="2:16" x14ac:dyDescent="0.3">
      <c r="B26" s="309" t="s">
        <v>132</v>
      </c>
      <c r="C26" s="309" t="s">
        <v>173</v>
      </c>
      <c r="D26" s="309" t="s">
        <v>180</v>
      </c>
      <c r="E26" s="310">
        <v>0.1</v>
      </c>
      <c r="F26" s="309" t="s">
        <v>181</v>
      </c>
      <c r="G26" s="7" t="s">
        <v>21</v>
      </c>
      <c r="H26" s="311"/>
      <c r="I26" s="311"/>
      <c r="J26" s="311"/>
      <c r="K26" s="312"/>
      <c r="L26" s="311">
        <v>35990</v>
      </c>
      <c r="M26" s="311"/>
      <c r="N26" s="313">
        <f t="shared" si="1"/>
        <v>35990</v>
      </c>
      <c r="O26" s="309"/>
      <c r="P26" s="203" t="s">
        <v>176</v>
      </c>
    </row>
    <row r="27" spans="2:16" x14ac:dyDescent="0.3">
      <c r="B27" s="309" t="s">
        <v>132</v>
      </c>
      <c r="C27" s="309" t="s">
        <v>182</v>
      </c>
      <c r="D27" s="316" t="s">
        <v>183</v>
      </c>
      <c r="E27" s="310">
        <v>0.1</v>
      </c>
      <c r="F27" s="316" t="s">
        <v>184</v>
      </c>
      <c r="G27" s="317" t="s">
        <v>21</v>
      </c>
      <c r="H27" s="311"/>
      <c r="I27" s="311"/>
      <c r="J27" s="311"/>
      <c r="K27" s="312"/>
      <c r="L27" s="311">
        <v>40990</v>
      </c>
      <c r="M27" s="311"/>
      <c r="N27" s="313">
        <f t="shared" si="1"/>
        <v>40990</v>
      </c>
      <c r="O27" s="309"/>
      <c r="P27" s="203" t="s">
        <v>185</v>
      </c>
    </row>
    <row r="28" spans="2:16" x14ac:dyDescent="0.3">
      <c r="B28" s="304" t="s">
        <v>132</v>
      </c>
      <c r="C28" s="304" t="s">
        <v>186</v>
      </c>
      <c r="D28" s="304" t="s">
        <v>187</v>
      </c>
      <c r="E28" s="305">
        <v>0.1</v>
      </c>
      <c r="F28" s="304" t="s">
        <v>188</v>
      </c>
      <c r="G28" s="5" t="s">
        <v>21</v>
      </c>
      <c r="H28" s="306"/>
      <c r="I28" s="306"/>
      <c r="J28" s="306"/>
      <c r="K28" s="307"/>
      <c r="L28" s="306">
        <v>19190</v>
      </c>
      <c r="M28" s="306"/>
      <c r="N28" s="308">
        <f t="shared" si="1"/>
        <v>19190</v>
      </c>
      <c r="O28" s="304"/>
      <c r="P28" s="105" t="s">
        <v>22</v>
      </c>
    </row>
    <row r="29" spans="2:16" x14ac:dyDescent="0.3">
      <c r="B29" s="304" t="s">
        <v>132</v>
      </c>
      <c r="C29" s="304" t="s">
        <v>186</v>
      </c>
      <c r="D29" s="304" t="s">
        <v>189</v>
      </c>
      <c r="E29" s="305">
        <v>0.1</v>
      </c>
      <c r="F29" s="304" t="s">
        <v>190</v>
      </c>
      <c r="G29" s="5" t="s">
        <v>21</v>
      </c>
      <c r="H29" s="306"/>
      <c r="I29" s="306"/>
      <c r="J29" s="306"/>
      <c r="K29" s="307"/>
      <c r="L29" s="306">
        <v>22190</v>
      </c>
      <c r="M29" s="306"/>
      <c r="N29" s="308">
        <f t="shared" si="1"/>
        <v>22190</v>
      </c>
      <c r="O29" s="304"/>
      <c r="P29" s="105" t="s">
        <v>22</v>
      </c>
    </row>
    <row r="30" spans="2:16" x14ac:dyDescent="0.3">
      <c r="B30" s="304" t="s">
        <v>132</v>
      </c>
      <c r="C30" s="304" t="s">
        <v>186</v>
      </c>
      <c r="D30" s="304" t="s">
        <v>191</v>
      </c>
      <c r="E30" s="305">
        <v>0.1</v>
      </c>
      <c r="F30" s="304" t="s">
        <v>192</v>
      </c>
      <c r="G30" s="5" t="s">
        <v>21</v>
      </c>
      <c r="H30" s="306"/>
      <c r="I30" s="306"/>
      <c r="J30" s="306"/>
      <c r="K30" s="307"/>
      <c r="L30" s="306">
        <v>23790</v>
      </c>
      <c r="M30" s="306"/>
      <c r="N30" s="308">
        <f t="shared" si="1"/>
        <v>23790</v>
      </c>
      <c r="O30" s="304"/>
      <c r="P30" s="105" t="s">
        <v>22</v>
      </c>
    </row>
    <row r="31" spans="2:16" x14ac:dyDescent="0.3">
      <c r="B31" s="304" t="s">
        <v>132</v>
      </c>
      <c r="C31" s="304" t="s">
        <v>186</v>
      </c>
      <c r="D31" s="304" t="s">
        <v>193</v>
      </c>
      <c r="E31" s="305">
        <v>0.1</v>
      </c>
      <c r="F31" s="304" t="s">
        <v>194</v>
      </c>
      <c r="G31" s="5" t="s">
        <v>21</v>
      </c>
      <c r="H31" s="306"/>
      <c r="I31" s="306"/>
      <c r="J31" s="306">
        <f t="shared" ref="J31:J43" si="2">+H31-I31</f>
        <v>0</v>
      </c>
      <c r="K31" s="307"/>
      <c r="L31" s="306">
        <v>25790</v>
      </c>
      <c r="M31" s="306"/>
      <c r="N31" s="308">
        <f t="shared" si="1"/>
        <v>25790</v>
      </c>
      <c r="O31" s="304"/>
      <c r="P31" s="105" t="s">
        <v>22</v>
      </c>
    </row>
    <row r="32" spans="2:16" x14ac:dyDescent="0.3">
      <c r="B32" s="309" t="s">
        <v>132</v>
      </c>
      <c r="C32" s="309" t="s">
        <v>186</v>
      </c>
      <c r="D32" s="309" t="s">
        <v>195</v>
      </c>
      <c r="E32" s="310">
        <v>0.1</v>
      </c>
      <c r="F32" s="309" t="s">
        <v>196</v>
      </c>
      <c r="G32" s="7" t="s">
        <v>21</v>
      </c>
      <c r="H32" s="311"/>
      <c r="I32" s="311"/>
      <c r="J32" s="311">
        <f t="shared" si="2"/>
        <v>0</v>
      </c>
      <c r="K32" s="312"/>
      <c r="L32" s="311">
        <v>27290</v>
      </c>
      <c r="M32" s="311"/>
      <c r="N32" s="313">
        <f t="shared" si="1"/>
        <v>27290</v>
      </c>
      <c r="O32" s="309"/>
      <c r="P32" s="203" t="s">
        <v>69</v>
      </c>
    </row>
    <row r="33" spans="2:16" x14ac:dyDescent="0.3">
      <c r="B33" s="304" t="s">
        <v>132</v>
      </c>
      <c r="C33" s="304" t="s">
        <v>186</v>
      </c>
      <c r="D33" s="304" t="s">
        <v>197</v>
      </c>
      <c r="E33" s="305">
        <v>0.1</v>
      </c>
      <c r="F33" s="304" t="s">
        <v>198</v>
      </c>
      <c r="G33" s="5"/>
      <c r="H33" s="306"/>
      <c r="I33" s="306"/>
      <c r="J33" s="306"/>
      <c r="K33" s="307"/>
      <c r="L33" s="306">
        <v>19490</v>
      </c>
      <c r="M33" s="306"/>
      <c r="N33" s="308">
        <f t="shared" si="1"/>
        <v>19490</v>
      </c>
      <c r="O33" s="304"/>
      <c r="P33" s="105" t="s">
        <v>22</v>
      </c>
    </row>
    <row r="34" spans="2:16" x14ac:dyDescent="0.3">
      <c r="B34" s="304" t="s">
        <v>132</v>
      </c>
      <c r="C34" s="304" t="s">
        <v>186</v>
      </c>
      <c r="D34" s="304" t="s">
        <v>199</v>
      </c>
      <c r="E34" s="305">
        <v>0.1</v>
      </c>
      <c r="F34" s="304" t="s">
        <v>200</v>
      </c>
      <c r="G34" s="5"/>
      <c r="H34" s="306"/>
      <c r="I34" s="306"/>
      <c r="J34" s="306"/>
      <c r="K34" s="307"/>
      <c r="L34" s="306">
        <v>22490</v>
      </c>
      <c r="M34" s="306"/>
      <c r="N34" s="308">
        <f t="shared" si="1"/>
        <v>22490</v>
      </c>
      <c r="O34" s="304"/>
      <c r="P34" s="105" t="s">
        <v>22</v>
      </c>
    </row>
    <row r="35" spans="2:16" x14ac:dyDescent="0.3">
      <c r="B35" s="304" t="s">
        <v>132</v>
      </c>
      <c r="C35" s="304" t="s">
        <v>186</v>
      </c>
      <c r="D35" s="304" t="s">
        <v>201</v>
      </c>
      <c r="E35" s="305">
        <v>0.1</v>
      </c>
      <c r="F35" s="304" t="s">
        <v>202</v>
      </c>
      <c r="G35" s="5"/>
      <c r="H35" s="306"/>
      <c r="I35" s="306"/>
      <c r="J35" s="306"/>
      <c r="K35" s="307"/>
      <c r="L35" s="306">
        <v>23990</v>
      </c>
      <c r="M35" s="306"/>
      <c r="N35" s="308">
        <f t="shared" si="1"/>
        <v>23990</v>
      </c>
      <c r="O35" s="304"/>
      <c r="P35" s="105" t="s">
        <v>22</v>
      </c>
    </row>
    <row r="36" spans="2:16" x14ac:dyDescent="0.3">
      <c r="B36" s="304" t="s">
        <v>132</v>
      </c>
      <c r="C36" s="304" t="s">
        <v>186</v>
      </c>
      <c r="D36" s="304" t="s">
        <v>203</v>
      </c>
      <c r="E36" s="305">
        <v>0.1</v>
      </c>
      <c r="F36" s="304" t="s">
        <v>204</v>
      </c>
      <c r="G36" s="5"/>
      <c r="H36" s="306"/>
      <c r="I36" s="306"/>
      <c r="J36" s="306"/>
      <c r="K36" s="307"/>
      <c r="L36" s="306">
        <v>25990</v>
      </c>
      <c r="M36" s="306"/>
      <c r="N36" s="308">
        <f t="shared" si="1"/>
        <v>25990</v>
      </c>
      <c r="O36" s="304"/>
      <c r="P36" s="105" t="s">
        <v>22</v>
      </c>
    </row>
    <row r="37" spans="2:16" x14ac:dyDescent="0.3">
      <c r="B37" s="309" t="s">
        <v>132</v>
      </c>
      <c r="C37" s="309" t="s">
        <v>186</v>
      </c>
      <c r="D37" s="309" t="s">
        <v>205</v>
      </c>
      <c r="E37" s="310">
        <v>0.1</v>
      </c>
      <c r="F37" s="309" t="s">
        <v>206</v>
      </c>
      <c r="G37" s="5"/>
      <c r="H37" s="306"/>
      <c r="I37" s="306"/>
      <c r="J37" s="306"/>
      <c r="K37" s="312"/>
      <c r="L37" s="311">
        <v>27490</v>
      </c>
      <c r="M37" s="311"/>
      <c r="N37" s="313">
        <f t="shared" si="1"/>
        <v>27490</v>
      </c>
      <c r="O37" s="309"/>
      <c r="P37" s="203" t="s">
        <v>69</v>
      </c>
    </row>
    <row r="38" spans="2:16" x14ac:dyDescent="0.3">
      <c r="B38" s="304" t="s">
        <v>132</v>
      </c>
      <c r="C38" s="304" t="s">
        <v>207</v>
      </c>
      <c r="D38" s="304" t="s">
        <v>208</v>
      </c>
      <c r="E38" s="305">
        <v>0.1</v>
      </c>
      <c r="F38" s="304" t="s">
        <v>209</v>
      </c>
      <c r="G38" s="5" t="s">
        <v>21</v>
      </c>
      <c r="H38" s="306"/>
      <c r="I38" s="306"/>
      <c r="J38" s="306">
        <f t="shared" si="2"/>
        <v>0</v>
      </c>
      <c r="K38" s="307"/>
      <c r="L38" s="306">
        <v>23490</v>
      </c>
      <c r="M38" s="306"/>
      <c r="N38" s="308">
        <f t="shared" si="1"/>
        <v>23490</v>
      </c>
      <c r="O38" s="304"/>
      <c r="P38" s="105" t="s">
        <v>22</v>
      </c>
    </row>
    <row r="39" spans="2:16" x14ac:dyDescent="0.3">
      <c r="B39" s="304" t="s">
        <v>132</v>
      </c>
      <c r="C39" s="304" t="s">
        <v>207</v>
      </c>
      <c r="D39" s="304" t="s">
        <v>210</v>
      </c>
      <c r="E39" s="305">
        <v>0.1</v>
      </c>
      <c r="F39" s="304" t="s">
        <v>211</v>
      </c>
      <c r="G39" s="5" t="s">
        <v>21</v>
      </c>
      <c r="H39" s="306"/>
      <c r="I39" s="306"/>
      <c r="J39" s="306">
        <f t="shared" si="2"/>
        <v>0</v>
      </c>
      <c r="K39" s="307"/>
      <c r="L39" s="306">
        <v>24490</v>
      </c>
      <c r="M39" s="306"/>
      <c r="N39" s="308">
        <f t="shared" si="1"/>
        <v>24490</v>
      </c>
      <c r="O39" s="304"/>
      <c r="P39" s="105" t="s">
        <v>22</v>
      </c>
    </row>
    <row r="40" spans="2:16" x14ac:dyDescent="0.3">
      <c r="B40" s="304" t="s">
        <v>132</v>
      </c>
      <c r="C40" s="304" t="s">
        <v>207</v>
      </c>
      <c r="D40" s="304" t="s">
        <v>212</v>
      </c>
      <c r="E40" s="305">
        <v>0.1</v>
      </c>
      <c r="F40" s="304" t="s">
        <v>213</v>
      </c>
      <c r="G40" s="5" t="s">
        <v>21</v>
      </c>
      <c r="H40" s="306"/>
      <c r="I40" s="306"/>
      <c r="J40" s="306">
        <f t="shared" si="2"/>
        <v>0</v>
      </c>
      <c r="K40" s="307"/>
      <c r="L40" s="306">
        <v>27490</v>
      </c>
      <c r="M40" s="306"/>
      <c r="N40" s="308">
        <f t="shared" si="1"/>
        <v>27490</v>
      </c>
      <c r="O40" s="304"/>
      <c r="P40" s="105" t="s">
        <v>22</v>
      </c>
    </row>
    <row r="41" spans="2:16" x14ac:dyDescent="0.3">
      <c r="B41" s="304" t="s">
        <v>132</v>
      </c>
      <c r="C41" s="304" t="s">
        <v>207</v>
      </c>
      <c r="D41" s="304" t="s">
        <v>214</v>
      </c>
      <c r="E41" s="305">
        <v>0.1</v>
      </c>
      <c r="F41" s="304" t="s">
        <v>215</v>
      </c>
      <c r="G41" s="5" t="s">
        <v>21</v>
      </c>
      <c r="H41" s="306"/>
      <c r="I41" s="306"/>
      <c r="J41" s="306">
        <f t="shared" si="2"/>
        <v>0</v>
      </c>
      <c r="K41" s="307"/>
      <c r="L41" s="306">
        <v>28490</v>
      </c>
      <c r="M41" s="306"/>
      <c r="N41" s="308">
        <f t="shared" si="1"/>
        <v>28490</v>
      </c>
      <c r="O41" s="304"/>
      <c r="P41" s="105" t="s">
        <v>22</v>
      </c>
    </row>
    <row r="42" spans="2:16" x14ac:dyDescent="0.3">
      <c r="B42" s="304" t="s">
        <v>132</v>
      </c>
      <c r="C42" s="304" t="s">
        <v>207</v>
      </c>
      <c r="D42" s="304" t="s">
        <v>216</v>
      </c>
      <c r="E42" s="305">
        <v>0.1</v>
      </c>
      <c r="F42" s="304" t="s">
        <v>217</v>
      </c>
      <c r="G42" s="5" t="s">
        <v>21</v>
      </c>
      <c r="H42" s="306"/>
      <c r="I42" s="306"/>
      <c r="J42" s="306">
        <f t="shared" si="2"/>
        <v>0</v>
      </c>
      <c r="K42" s="307"/>
      <c r="L42" s="306">
        <v>30490</v>
      </c>
      <c r="M42" s="306"/>
      <c r="N42" s="308">
        <f t="shared" si="1"/>
        <v>30490</v>
      </c>
      <c r="O42" s="304"/>
      <c r="P42" s="105" t="s">
        <v>22</v>
      </c>
    </row>
    <row r="43" spans="2:16" x14ac:dyDescent="0.3">
      <c r="B43" s="309" t="s">
        <v>132</v>
      </c>
      <c r="C43" s="309" t="s">
        <v>207</v>
      </c>
      <c r="D43" s="309" t="s">
        <v>218</v>
      </c>
      <c r="E43" s="310">
        <v>0.1</v>
      </c>
      <c r="F43" s="309" t="s">
        <v>219</v>
      </c>
      <c r="G43" s="7" t="s">
        <v>21</v>
      </c>
      <c r="H43" s="311"/>
      <c r="I43" s="311"/>
      <c r="J43" s="311">
        <f t="shared" si="2"/>
        <v>0</v>
      </c>
      <c r="K43" s="312"/>
      <c r="L43" s="311">
        <v>31990</v>
      </c>
      <c r="M43" s="311"/>
      <c r="N43" s="313">
        <f t="shared" si="1"/>
        <v>31990</v>
      </c>
      <c r="O43" s="309"/>
      <c r="P43" s="203" t="s">
        <v>69</v>
      </c>
    </row>
    <row r="44" spans="2:16" x14ac:dyDescent="0.3">
      <c r="B44" s="304" t="s">
        <v>132</v>
      </c>
      <c r="C44" s="304" t="s">
        <v>220</v>
      </c>
      <c r="D44" s="304" t="s">
        <v>221</v>
      </c>
      <c r="E44" s="305">
        <v>0.1</v>
      </c>
      <c r="F44" s="304" t="s">
        <v>222</v>
      </c>
      <c r="G44" s="5" t="s">
        <v>21</v>
      </c>
      <c r="H44" s="306"/>
      <c r="I44" s="306"/>
      <c r="J44" s="306"/>
      <c r="K44" s="307"/>
      <c r="L44" s="306">
        <v>25490</v>
      </c>
      <c r="M44" s="306"/>
      <c r="N44" s="308">
        <f t="shared" si="1"/>
        <v>25490</v>
      </c>
      <c r="O44" s="304"/>
      <c r="P44" s="105" t="s">
        <v>22</v>
      </c>
    </row>
    <row r="45" spans="2:16" x14ac:dyDescent="0.3">
      <c r="B45" s="304" t="s">
        <v>132</v>
      </c>
      <c r="C45" s="304" t="s">
        <v>220</v>
      </c>
      <c r="D45" s="304" t="s">
        <v>223</v>
      </c>
      <c r="E45" s="305">
        <v>0.1</v>
      </c>
      <c r="F45" s="304" t="s">
        <v>224</v>
      </c>
      <c r="G45" s="5" t="s">
        <v>21</v>
      </c>
      <c r="H45" s="306"/>
      <c r="I45" s="306"/>
      <c r="J45" s="306"/>
      <c r="K45" s="307"/>
      <c r="L45" s="306">
        <v>29490</v>
      </c>
      <c r="M45" s="306"/>
      <c r="N45" s="308">
        <f t="shared" si="1"/>
        <v>29490</v>
      </c>
      <c r="O45" s="304"/>
      <c r="P45" s="105" t="s">
        <v>22</v>
      </c>
    </row>
    <row r="46" spans="2:16" x14ac:dyDescent="0.3">
      <c r="B46" s="304" t="s">
        <v>132</v>
      </c>
      <c r="C46" s="304" t="s">
        <v>220</v>
      </c>
      <c r="D46" s="304" t="s">
        <v>225</v>
      </c>
      <c r="E46" s="305">
        <v>0.1</v>
      </c>
      <c r="F46" s="304" t="s">
        <v>226</v>
      </c>
      <c r="G46" s="5" t="s">
        <v>21</v>
      </c>
      <c r="H46" s="306"/>
      <c r="I46" s="306"/>
      <c r="J46" s="306"/>
      <c r="K46" s="307"/>
      <c r="L46" s="306">
        <v>30490</v>
      </c>
      <c r="M46" s="306"/>
      <c r="N46" s="308">
        <f t="shared" si="1"/>
        <v>30490</v>
      </c>
      <c r="O46" s="304"/>
      <c r="P46" s="105" t="s">
        <v>22</v>
      </c>
    </row>
    <row r="47" spans="2:16" x14ac:dyDescent="0.3">
      <c r="B47" s="304" t="s">
        <v>132</v>
      </c>
      <c r="C47" s="304" t="s">
        <v>220</v>
      </c>
      <c r="D47" s="304" t="s">
        <v>227</v>
      </c>
      <c r="E47" s="305">
        <v>0.1</v>
      </c>
      <c r="F47" s="304" t="s">
        <v>228</v>
      </c>
      <c r="G47" s="5" t="s">
        <v>21</v>
      </c>
      <c r="H47" s="306"/>
      <c r="I47" s="306"/>
      <c r="J47" s="306"/>
      <c r="K47" s="307"/>
      <c r="L47" s="306">
        <v>34490</v>
      </c>
      <c r="M47" s="306"/>
      <c r="N47" s="308">
        <f t="shared" si="1"/>
        <v>34490</v>
      </c>
      <c r="O47" s="304"/>
      <c r="P47" s="105" t="s">
        <v>22</v>
      </c>
    </row>
    <row r="48" spans="2:16" x14ac:dyDescent="0.3">
      <c r="B48" s="304" t="s">
        <v>132</v>
      </c>
      <c r="C48" s="304" t="s">
        <v>220</v>
      </c>
      <c r="D48" s="304" t="s">
        <v>229</v>
      </c>
      <c r="E48" s="305">
        <v>0.1</v>
      </c>
      <c r="F48" s="304" t="s">
        <v>230</v>
      </c>
      <c r="G48" s="5" t="s">
        <v>21</v>
      </c>
      <c r="H48" s="306"/>
      <c r="I48" s="306"/>
      <c r="J48" s="306"/>
      <c r="K48" s="307"/>
      <c r="L48" s="306">
        <v>36990</v>
      </c>
      <c r="M48" s="306"/>
      <c r="N48" s="308">
        <f t="shared" si="1"/>
        <v>36990</v>
      </c>
      <c r="O48" s="304"/>
      <c r="P48" s="105" t="s">
        <v>69</v>
      </c>
    </row>
    <row r="49" spans="2:16" x14ac:dyDescent="0.3">
      <c r="B49" s="309" t="s">
        <v>132</v>
      </c>
      <c r="C49" s="309" t="s">
        <v>220</v>
      </c>
      <c r="D49" s="309" t="s">
        <v>231</v>
      </c>
      <c r="E49" s="310">
        <v>0.1</v>
      </c>
      <c r="F49" s="309" t="s">
        <v>232</v>
      </c>
      <c r="G49" s="7" t="s">
        <v>21</v>
      </c>
      <c r="H49" s="311"/>
      <c r="I49" s="311"/>
      <c r="J49" s="311"/>
      <c r="K49" s="312"/>
      <c r="L49" s="311">
        <v>41490</v>
      </c>
      <c r="M49" s="311"/>
      <c r="N49" s="313">
        <f t="shared" si="1"/>
        <v>41490</v>
      </c>
      <c r="O49" s="309"/>
      <c r="P49" s="203">
        <v>0</v>
      </c>
    </row>
    <row r="50" spans="2:16" x14ac:dyDescent="0.3">
      <c r="B50" s="304" t="s">
        <v>132</v>
      </c>
      <c r="C50" s="304" t="s">
        <v>233</v>
      </c>
      <c r="D50" s="304" t="s">
        <v>234</v>
      </c>
      <c r="E50" s="305">
        <v>0.1</v>
      </c>
      <c r="F50" s="304" t="s">
        <v>235</v>
      </c>
      <c r="G50" s="5" t="s">
        <v>21</v>
      </c>
      <c r="H50" s="306"/>
      <c r="I50" s="306"/>
      <c r="J50" s="306">
        <f t="shared" si="0"/>
        <v>0</v>
      </c>
      <c r="K50" s="307"/>
      <c r="L50" s="306">
        <v>38990</v>
      </c>
      <c r="M50" s="306"/>
      <c r="N50" s="308">
        <f t="shared" si="1"/>
        <v>38990</v>
      </c>
      <c r="O50" s="304"/>
      <c r="P50" s="105" t="s">
        <v>22</v>
      </c>
    </row>
    <row r="51" spans="2:16" x14ac:dyDescent="0.3">
      <c r="B51" s="304" t="s">
        <v>132</v>
      </c>
      <c r="C51" s="304" t="s">
        <v>233</v>
      </c>
      <c r="D51" s="304" t="s">
        <v>236</v>
      </c>
      <c r="E51" s="305">
        <v>0.1</v>
      </c>
      <c r="F51" s="304" t="s">
        <v>237</v>
      </c>
      <c r="G51" s="5" t="s">
        <v>21</v>
      </c>
      <c r="H51" s="306"/>
      <c r="I51" s="306"/>
      <c r="J51" s="306">
        <f t="shared" si="0"/>
        <v>0</v>
      </c>
      <c r="K51" s="307"/>
      <c r="L51" s="306">
        <v>41490</v>
      </c>
      <c r="M51" s="306"/>
      <c r="N51" s="308">
        <f t="shared" si="1"/>
        <v>41490</v>
      </c>
      <c r="O51" s="304"/>
      <c r="P51" s="105" t="s">
        <v>69</v>
      </c>
    </row>
    <row r="52" spans="2:16" x14ac:dyDescent="0.3">
      <c r="B52" s="304" t="s">
        <v>132</v>
      </c>
      <c r="C52" s="304" t="s">
        <v>233</v>
      </c>
      <c r="D52" s="304" t="s">
        <v>238</v>
      </c>
      <c r="E52" s="305">
        <v>0.1</v>
      </c>
      <c r="F52" s="304" t="s">
        <v>239</v>
      </c>
      <c r="G52" s="5" t="s">
        <v>21</v>
      </c>
      <c r="H52" s="306"/>
      <c r="I52" s="306"/>
      <c r="J52" s="306">
        <f t="shared" si="0"/>
        <v>0</v>
      </c>
      <c r="K52" s="307"/>
      <c r="L52" s="306">
        <v>46990</v>
      </c>
      <c r="M52" s="306"/>
      <c r="N52" s="308">
        <f t="shared" si="1"/>
        <v>46990</v>
      </c>
      <c r="O52" s="304"/>
      <c r="P52" s="105" t="s">
        <v>69</v>
      </c>
    </row>
    <row r="53" spans="2:16" x14ac:dyDescent="0.3">
      <c r="B53" s="309" t="s">
        <v>132</v>
      </c>
      <c r="C53" s="309" t="s">
        <v>233</v>
      </c>
      <c r="D53" s="309" t="s">
        <v>240</v>
      </c>
      <c r="E53" s="310">
        <v>0.1</v>
      </c>
      <c r="F53" s="309" t="s">
        <v>241</v>
      </c>
      <c r="G53" s="7" t="s">
        <v>21</v>
      </c>
      <c r="H53" s="311"/>
      <c r="I53" s="311"/>
      <c r="J53" s="311">
        <f t="shared" si="0"/>
        <v>0</v>
      </c>
      <c r="K53" s="312"/>
      <c r="L53" s="311">
        <v>50990</v>
      </c>
      <c r="M53" s="311"/>
      <c r="N53" s="313">
        <f t="shared" si="1"/>
        <v>50990</v>
      </c>
      <c r="O53" s="309"/>
      <c r="P53" s="203">
        <v>0</v>
      </c>
    </row>
    <row r="54" spans="2:16" x14ac:dyDescent="0.3">
      <c r="B54" s="304" t="s">
        <v>132</v>
      </c>
      <c r="C54" s="304" t="s">
        <v>242</v>
      </c>
      <c r="D54" s="304" t="s">
        <v>243</v>
      </c>
      <c r="E54" s="305">
        <v>0</v>
      </c>
      <c r="F54" s="304" t="s">
        <v>244</v>
      </c>
      <c r="G54" s="5" t="s">
        <v>125</v>
      </c>
      <c r="H54" s="306"/>
      <c r="I54" s="306"/>
      <c r="J54" s="306">
        <f t="shared" si="0"/>
        <v>0</v>
      </c>
      <c r="K54" s="307"/>
      <c r="L54" s="306">
        <v>26490</v>
      </c>
      <c r="M54" s="306"/>
      <c r="N54" s="308">
        <f t="shared" si="1"/>
        <v>26490</v>
      </c>
      <c r="O54" s="304" t="s">
        <v>245</v>
      </c>
      <c r="P54" s="105" t="s">
        <v>22</v>
      </c>
    </row>
    <row r="55" spans="2:16" x14ac:dyDescent="0.3">
      <c r="B55" s="309" t="s">
        <v>132</v>
      </c>
      <c r="C55" s="309" t="s">
        <v>242</v>
      </c>
      <c r="D55" s="309" t="s">
        <v>246</v>
      </c>
      <c r="E55" s="310">
        <v>0</v>
      </c>
      <c r="F55" s="309" t="s">
        <v>247</v>
      </c>
      <c r="G55" s="7" t="s">
        <v>125</v>
      </c>
      <c r="H55" s="311"/>
      <c r="I55" s="311"/>
      <c r="J55" s="311">
        <v>0</v>
      </c>
      <c r="K55" s="312"/>
      <c r="L55" s="311">
        <v>32490</v>
      </c>
      <c r="M55" s="311"/>
      <c r="N55" s="313">
        <v>32490</v>
      </c>
      <c r="O55" s="309" t="s">
        <v>248</v>
      </c>
      <c r="P55" s="203" t="s">
        <v>22</v>
      </c>
    </row>
    <row r="56" spans="2:16" x14ac:dyDescent="0.3">
      <c r="B56" s="304" t="s">
        <v>132</v>
      </c>
      <c r="C56" s="304" t="s">
        <v>249</v>
      </c>
      <c r="D56" s="304" t="s">
        <v>250</v>
      </c>
      <c r="E56" s="305">
        <v>0</v>
      </c>
      <c r="F56" s="304" t="s">
        <v>251</v>
      </c>
      <c r="G56" s="5"/>
      <c r="H56" s="306"/>
      <c r="I56" s="306"/>
      <c r="J56" s="306"/>
      <c r="K56" s="307"/>
      <c r="L56" s="306">
        <v>29490</v>
      </c>
      <c r="M56" s="306"/>
      <c r="N56" s="308">
        <f>+L56-M56</f>
        <v>29490</v>
      </c>
      <c r="O56" s="304"/>
      <c r="P56" s="105">
        <v>0</v>
      </c>
    </row>
    <row r="57" spans="2:16" x14ac:dyDescent="0.3">
      <c r="B57" s="304" t="s">
        <v>132</v>
      </c>
      <c r="C57" s="304" t="s">
        <v>249</v>
      </c>
      <c r="D57" s="304" t="s">
        <v>252</v>
      </c>
      <c r="E57" s="305">
        <v>0</v>
      </c>
      <c r="F57" s="304" t="s">
        <v>253</v>
      </c>
      <c r="G57" s="5"/>
      <c r="H57" s="306"/>
      <c r="I57" s="306"/>
      <c r="J57" s="306"/>
      <c r="K57" s="307"/>
      <c r="L57" s="306">
        <v>32490</v>
      </c>
      <c r="M57" s="306"/>
      <c r="N57" s="308">
        <f>+L57-M57</f>
        <v>32490</v>
      </c>
      <c r="O57" s="304"/>
      <c r="P57" s="105" t="s">
        <v>22</v>
      </c>
    </row>
    <row r="58" spans="2:16" x14ac:dyDescent="0.3">
      <c r="B58" s="304" t="s">
        <v>132</v>
      </c>
      <c r="C58" s="304" t="s">
        <v>249</v>
      </c>
      <c r="D58" s="304" t="s">
        <v>254</v>
      </c>
      <c r="E58" s="305">
        <v>0</v>
      </c>
      <c r="F58" s="304" t="s">
        <v>255</v>
      </c>
      <c r="H58" s="306"/>
      <c r="I58" s="306"/>
      <c r="J58" s="306"/>
      <c r="K58" s="307"/>
      <c r="L58" s="306">
        <v>35490</v>
      </c>
      <c r="M58" s="306"/>
      <c r="N58" s="308">
        <f t="shared" ref="N58:N59" si="3">+L58-M58</f>
        <v>35490</v>
      </c>
      <c r="O58" s="304"/>
      <c r="P58" s="105" t="s">
        <v>22</v>
      </c>
    </row>
    <row r="59" spans="2:16" ht="15" thickBot="1" x14ac:dyDescent="0.35">
      <c r="B59" s="318" t="s">
        <v>132</v>
      </c>
      <c r="C59" s="318" t="s">
        <v>249</v>
      </c>
      <c r="D59" s="318" t="s">
        <v>256</v>
      </c>
      <c r="E59" s="319">
        <v>0</v>
      </c>
      <c r="F59" s="318" t="s">
        <v>257</v>
      </c>
      <c r="G59" s="69"/>
      <c r="H59" s="320"/>
      <c r="I59" s="320"/>
      <c r="J59" s="320"/>
      <c r="K59" s="321"/>
      <c r="L59" s="320">
        <v>43490</v>
      </c>
      <c r="M59" s="320"/>
      <c r="N59" s="322">
        <f t="shared" si="3"/>
        <v>43490</v>
      </c>
      <c r="O59" s="318"/>
      <c r="P59" s="111">
        <v>0</v>
      </c>
    </row>
    <row r="60" spans="2:16" x14ac:dyDescent="0.3">
      <c r="N60" s="323"/>
    </row>
  </sheetData>
  <mergeCells count="1">
    <mergeCell ref="H4:K4"/>
  </mergeCells>
  <conditionalFormatting sqref="K51:K52 B21:F21 K21 B51:D52 F51:F52 B18:F18 K18 O18 B31:C31 K31 O31 B40:F41 K40:K41 E38:E39 O40:O41 O56 B56:F56 K56">
    <cfRule type="expression" dxfId="125" priority="78">
      <formula>$B18&lt;&gt;$B19</formula>
    </cfRule>
  </conditionalFormatting>
  <conditionalFormatting sqref="B15:F16 O28:O30 B49:D49 D44:D48 F44:F49 K44:K49 O44:O49 B44 C42:F42 K42 K15:K16 O15:O16">
    <cfRule type="expression" dxfId="124" priority="79">
      <formula>$B15&lt;&gt;#REF!</formula>
    </cfRule>
  </conditionalFormatting>
  <conditionalFormatting sqref="O27 K27:K30 B28:C30 F27 D27 C44 B45:C49 B43:F43 K43 O43 B54:F54 K54">
    <cfRule type="expression" dxfId="123" priority="80">
      <formula>$B27&lt;&gt;#REF!</formula>
    </cfRule>
  </conditionalFormatting>
  <conditionalFormatting sqref="D17:F17 K20 B20:F20 K17">
    <cfRule type="expression" dxfId="122" priority="77">
      <formula>$B17&lt;&gt;$B19</formula>
    </cfRule>
  </conditionalFormatting>
  <conditionalFormatting sqref="B23:F23 K23:K24 F24 E44:E49">
    <cfRule type="expression" dxfId="121" priority="81">
      <formula>$B23&lt;&gt;#REF!</formula>
    </cfRule>
  </conditionalFormatting>
  <conditionalFormatting sqref="B42">
    <cfRule type="expression" dxfId="120" priority="76">
      <formula>$B42&lt;&gt;#REF!</formula>
    </cfRule>
  </conditionalFormatting>
  <conditionalFormatting sqref="B6:B7">
    <cfRule type="expression" dxfId="119" priority="75">
      <formula>$B6&lt;&gt;$B7</formula>
    </cfRule>
  </conditionalFormatting>
  <conditionalFormatting sqref="B14">
    <cfRule type="expression" dxfId="118" priority="73">
      <formula>$B14&lt;&gt;#REF!</formula>
    </cfRule>
  </conditionalFormatting>
  <conditionalFormatting sqref="B13">
    <cfRule type="expression" dxfId="117" priority="74">
      <formula>$B13&lt;&gt;#REF!</formula>
    </cfRule>
  </conditionalFormatting>
  <conditionalFormatting sqref="B38:D39 F38:F39 K38:K39 O38:O39">
    <cfRule type="expression" dxfId="116" priority="82">
      <formula>$B38&lt;&gt;$B41</formula>
    </cfRule>
  </conditionalFormatting>
  <conditionalFormatting sqref="B22 O42">
    <cfRule type="expression" dxfId="115" priority="83">
      <formula>$B22&lt;&gt;#REF!</formula>
    </cfRule>
  </conditionalFormatting>
  <conditionalFormatting sqref="E6:F7">
    <cfRule type="expression" dxfId="114" priority="71">
      <formula>$B6&lt;&gt;$B7</formula>
    </cfRule>
  </conditionalFormatting>
  <conditionalFormatting sqref="E14:F14">
    <cfRule type="expression" dxfId="113" priority="69">
      <formula>$B14&lt;&gt;#REF!</formula>
    </cfRule>
  </conditionalFormatting>
  <conditionalFormatting sqref="E13:F13">
    <cfRule type="expression" dxfId="112" priority="70">
      <formula>$B13&lt;&gt;#REF!</formula>
    </cfRule>
  </conditionalFormatting>
  <conditionalFormatting sqref="E22:F22">
    <cfRule type="expression" dxfId="111" priority="72">
      <formula>$B22&lt;&gt;#REF!</formula>
    </cfRule>
  </conditionalFormatting>
  <conditionalFormatting sqref="C6:C7">
    <cfRule type="expression" dxfId="110" priority="67">
      <formula>$B6&lt;&gt;$B7</formula>
    </cfRule>
  </conditionalFormatting>
  <conditionalFormatting sqref="C14">
    <cfRule type="expression" dxfId="109" priority="65">
      <formula>$B14&lt;&gt;#REF!</formula>
    </cfRule>
  </conditionalFormatting>
  <conditionalFormatting sqref="C13">
    <cfRule type="expression" dxfId="108" priority="66">
      <formula>$B13&lt;&gt;#REF!</formula>
    </cfRule>
  </conditionalFormatting>
  <conditionalFormatting sqref="C22">
    <cfRule type="expression" dxfId="107" priority="68">
      <formula>$B22&lt;&gt;#REF!</formula>
    </cfRule>
  </conditionalFormatting>
  <conditionalFormatting sqref="D6:D7">
    <cfRule type="expression" dxfId="106" priority="63">
      <formula>$B6&lt;&gt;$B7</formula>
    </cfRule>
  </conditionalFormatting>
  <conditionalFormatting sqref="D14">
    <cfRule type="expression" dxfId="105" priority="61">
      <formula>$B14&lt;&gt;#REF!</formula>
    </cfRule>
  </conditionalFormatting>
  <conditionalFormatting sqref="D13">
    <cfRule type="expression" dxfId="104" priority="62">
      <formula>$B13&lt;&gt;#REF!</formula>
    </cfRule>
  </conditionalFormatting>
  <conditionalFormatting sqref="D22">
    <cfRule type="expression" dxfId="103" priority="64">
      <formula>$B22&lt;&gt;#REF!</formula>
    </cfRule>
  </conditionalFormatting>
  <conditionalFormatting sqref="K6:K7">
    <cfRule type="expression" dxfId="102" priority="59">
      <formula>$B6&lt;&gt;$B7</formula>
    </cfRule>
  </conditionalFormatting>
  <conditionalFormatting sqref="K14">
    <cfRule type="expression" dxfId="101" priority="57">
      <formula>$B14&lt;&gt;#REF!</formula>
    </cfRule>
  </conditionalFormatting>
  <conditionalFormatting sqref="K13">
    <cfRule type="expression" dxfId="100" priority="58">
      <formula>$B13&lt;&gt;#REF!</formula>
    </cfRule>
  </conditionalFormatting>
  <conditionalFormatting sqref="K22">
    <cfRule type="expression" dxfId="99" priority="60">
      <formula>$B22&lt;&gt;#REF!</formula>
    </cfRule>
  </conditionalFormatting>
  <conditionalFormatting sqref="B53:C53 K53">
    <cfRule type="expression" dxfId="98" priority="84">
      <formula>$B53&lt;&gt;#REF!</formula>
    </cfRule>
  </conditionalFormatting>
  <conditionalFormatting sqref="B17:C17">
    <cfRule type="expression" dxfId="97" priority="56">
      <formula>$B17&lt;&gt;$B19</formula>
    </cfRule>
  </conditionalFormatting>
  <conditionalFormatting sqref="B50:D50 K50 F50">
    <cfRule type="expression" dxfId="96" priority="55">
      <formula>$B50&lt;&gt;$B51</formula>
    </cfRule>
  </conditionalFormatting>
  <conditionalFormatting sqref="E50">
    <cfRule type="expression" dxfId="95" priority="54">
      <formula>$B50&lt;&gt;#REF!</formula>
    </cfRule>
  </conditionalFormatting>
  <conditionalFormatting sqref="F53">
    <cfRule type="expression" dxfId="94" priority="53">
      <formula>$B53&lt;&gt;#REF!</formula>
    </cfRule>
  </conditionalFormatting>
  <conditionalFormatting sqref="E53">
    <cfRule type="expression" dxfId="93" priority="52">
      <formula>$B53&lt;&gt;#REF!</formula>
    </cfRule>
  </conditionalFormatting>
  <conditionalFormatting sqref="O51:O52 O21">
    <cfRule type="expression" dxfId="92" priority="49">
      <formula>$B21&lt;&gt;$B22</formula>
    </cfRule>
  </conditionalFormatting>
  <conditionalFormatting sqref="O20 O17">
    <cfRule type="expression" dxfId="91" priority="48">
      <formula>$B17&lt;&gt;$B19</formula>
    </cfRule>
  </conditionalFormatting>
  <conditionalFormatting sqref="O23:O24">
    <cfRule type="expression" dxfId="90" priority="50">
      <formula>$B23&lt;&gt;#REF!</formula>
    </cfRule>
  </conditionalFormatting>
  <conditionalFormatting sqref="O6:O7">
    <cfRule type="expression" dxfId="89" priority="46">
      <formula>$B6&lt;&gt;$B7</formula>
    </cfRule>
  </conditionalFormatting>
  <conditionalFormatting sqref="O14">
    <cfRule type="expression" dxfId="88" priority="44">
      <formula>$B14&lt;&gt;#REF!</formula>
    </cfRule>
  </conditionalFormatting>
  <conditionalFormatting sqref="O13">
    <cfRule type="expression" dxfId="87" priority="45">
      <formula>$B13&lt;&gt;#REF!</formula>
    </cfRule>
  </conditionalFormatting>
  <conditionalFormatting sqref="O22">
    <cfRule type="expression" dxfId="86" priority="47">
      <formula>$B22&lt;&gt;#REF!</formula>
    </cfRule>
  </conditionalFormatting>
  <conditionalFormatting sqref="O53">
    <cfRule type="expression" dxfId="85" priority="51">
      <formula>$B53&lt;&gt;#REF!</formula>
    </cfRule>
  </conditionalFormatting>
  <conditionalFormatting sqref="O50">
    <cfRule type="expression" dxfId="84" priority="43">
      <formula>$B50&lt;&gt;$B51</formula>
    </cfRule>
  </conditionalFormatting>
  <conditionalFormatting sqref="D53">
    <cfRule type="expression" dxfId="83" priority="85">
      <formula>$B53&lt;&gt;#REF!</formula>
    </cfRule>
  </conditionalFormatting>
  <conditionalFormatting sqref="E51:E52">
    <cfRule type="expression" dxfId="82" priority="42">
      <formula>$B51&lt;&gt;#REF!</formula>
    </cfRule>
  </conditionalFormatting>
  <conditionalFormatting sqref="E24">
    <cfRule type="expression" dxfId="81" priority="41">
      <formula>$B24&lt;&gt;#REF!</formula>
    </cfRule>
  </conditionalFormatting>
  <conditionalFormatting sqref="D24">
    <cfRule type="expression" dxfId="80" priority="40">
      <formula>$B24&lt;&gt;#REF!</formula>
    </cfRule>
  </conditionalFormatting>
  <conditionalFormatting sqref="B19:F19 K19 O19">
    <cfRule type="expression" dxfId="79" priority="86">
      <formula>$B19&lt;&gt;#REF!</formula>
    </cfRule>
  </conditionalFormatting>
  <conditionalFormatting sqref="K26 O26">
    <cfRule type="expression" dxfId="78" priority="39">
      <formula>$B26&lt;&gt;#REF!</formula>
    </cfRule>
  </conditionalFormatting>
  <conditionalFormatting sqref="C26:E26">
    <cfRule type="expression" dxfId="77" priority="37">
      <formula>$B26&lt;&gt;#REF!</formula>
    </cfRule>
  </conditionalFormatting>
  <conditionalFormatting sqref="B26">
    <cfRule type="expression" dxfId="76" priority="38">
      <formula>$B26&lt;&gt;#REF!</formula>
    </cfRule>
  </conditionalFormatting>
  <conditionalFormatting sqref="F26">
    <cfRule type="expression" dxfId="75" priority="36">
      <formula>$B26&lt;&gt;#REF!</formula>
    </cfRule>
  </conditionalFormatting>
  <conditionalFormatting sqref="K25 B25:F25 O25">
    <cfRule type="expression" dxfId="74" priority="87">
      <formula>$B25&lt;&gt;#REF!</formula>
    </cfRule>
  </conditionalFormatting>
  <conditionalFormatting sqref="E27 B27:C27">
    <cfRule type="expression" dxfId="73" priority="88">
      <formula>$B27&lt;&gt;$B50</formula>
    </cfRule>
  </conditionalFormatting>
  <conditionalFormatting sqref="B24:C24">
    <cfRule type="expression" dxfId="72" priority="89">
      <formula>$B24&lt;&gt;#REF!</formula>
    </cfRule>
  </conditionalFormatting>
  <conditionalFormatting sqref="B55:F55 K55">
    <cfRule type="expression" dxfId="71" priority="35">
      <formula>$B55&lt;&gt;$B56</formula>
    </cfRule>
  </conditionalFormatting>
  <conditionalFormatting sqref="O59 K59">
    <cfRule type="expression" dxfId="70" priority="90">
      <formula>$B59&lt;&gt;#REF!</formula>
    </cfRule>
  </conditionalFormatting>
  <conditionalFormatting sqref="B59:F59">
    <cfRule type="expression" dxfId="69" priority="91">
      <formula>$B59&lt;&gt;#REF!</formula>
    </cfRule>
  </conditionalFormatting>
  <conditionalFormatting sqref="O57 K57 B57:F58">
    <cfRule type="expression" dxfId="68" priority="92">
      <formula>$B57&lt;&gt;#REF!</formula>
    </cfRule>
  </conditionalFormatting>
  <conditionalFormatting sqref="O58">
    <cfRule type="expression" dxfId="67" priority="34">
      <formula>$B58&lt;&gt;#REF!</formula>
    </cfRule>
  </conditionalFormatting>
  <conditionalFormatting sqref="K58">
    <cfRule type="expression" dxfId="66" priority="33">
      <formula>$B58&lt;&gt;#REF!</formula>
    </cfRule>
  </conditionalFormatting>
  <conditionalFormatting sqref="B32:C32 K32 O32">
    <cfRule type="expression" dxfId="65" priority="93">
      <formula>$B32&lt;&gt;$B61</formula>
    </cfRule>
  </conditionalFormatting>
  <conditionalFormatting sqref="O54">
    <cfRule type="expression" dxfId="64" priority="32">
      <formula>$B54&lt;&gt;#REF!</formula>
    </cfRule>
  </conditionalFormatting>
  <conditionalFormatting sqref="O55">
    <cfRule type="expression" dxfId="63" priority="31">
      <formula>$B55&lt;&gt;$B56</formula>
    </cfRule>
  </conditionalFormatting>
  <conditionalFormatting sqref="B36:C36">
    <cfRule type="expression" dxfId="62" priority="28">
      <formula>$B36&lt;&gt;$B37</formula>
    </cfRule>
  </conditionalFormatting>
  <conditionalFormatting sqref="B33:C35">
    <cfRule type="expression" dxfId="61" priority="29">
      <formula>$B33&lt;&gt;#REF!</formula>
    </cfRule>
  </conditionalFormatting>
  <conditionalFormatting sqref="B37:C37">
    <cfRule type="expression" dxfId="60" priority="30">
      <formula>$B37&lt;&gt;$B66</formula>
    </cfRule>
  </conditionalFormatting>
  <conditionalFormatting sqref="D9:D11 K9:K11 O9:O11 F9:F11">
    <cfRule type="expression" dxfId="59" priority="94">
      <formula>$B9&lt;&gt;$B14</formula>
    </cfRule>
  </conditionalFormatting>
  <conditionalFormatting sqref="B9:B10">
    <cfRule type="expression" dxfId="58" priority="26">
      <formula>$B9&lt;&gt;$B10</formula>
    </cfRule>
  </conditionalFormatting>
  <conditionalFormatting sqref="B11">
    <cfRule type="expression" dxfId="57" priority="27">
      <formula>$B11&lt;&gt;#REF!</formula>
    </cfRule>
  </conditionalFormatting>
  <conditionalFormatting sqref="C9:C10">
    <cfRule type="expression" dxfId="56" priority="24">
      <formula>$B9&lt;&gt;$B10</formula>
    </cfRule>
  </conditionalFormatting>
  <conditionalFormatting sqref="C11">
    <cfRule type="expression" dxfId="55" priority="25">
      <formula>$B11&lt;&gt;#REF!</formula>
    </cfRule>
  </conditionalFormatting>
  <conditionalFormatting sqref="F36">
    <cfRule type="expression" dxfId="54" priority="21">
      <formula>$B36&lt;&gt;$B37</formula>
    </cfRule>
  </conditionalFormatting>
  <conditionalFormatting sqref="F33:F35">
    <cfRule type="expression" dxfId="53" priority="22">
      <formula>$B33&lt;&gt;#REF!</formula>
    </cfRule>
  </conditionalFormatting>
  <conditionalFormatting sqref="F37">
    <cfRule type="expression" dxfId="52" priority="23">
      <formula>$B37&lt;&gt;$B66</formula>
    </cfRule>
  </conditionalFormatting>
  <conditionalFormatting sqref="E36">
    <cfRule type="expression" dxfId="51" priority="18">
      <formula>$B36&lt;&gt;$B37</formula>
    </cfRule>
  </conditionalFormatting>
  <conditionalFormatting sqref="E33:E35">
    <cfRule type="expression" dxfId="50" priority="19">
      <formula>$B33&lt;&gt;#REF!</formula>
    </cfRule>
  </conditionalFormatting>
  <conditionalFormatting sqref="E37">
    <cfRule type="expression" dxfId="49" priority="20">
      <formula>$B37&lt;&gt;$B66</formula>
    </cfRule>
  </conditionalFormatting>
  <conditionalFormatting sqref="E9:E10">
    <cfRule type="expression" dxfId="48" priority="16">
      <formula>$B9&lt;&gt;$B10</formula>
    </cfRule>
  </conditionalFormatting>
  <conditionalFormatting sqref="E11">
    <cfRule type="expression" dxfId="47" priority="17">
      <formula>$B11&lt;&gt;#REF!</formula>
    </cfRule>
  </conditionalFormatting>
  <conditionalFormatting sqref="D36">
    <cfRule type="expression" dxfId="46" priority="13">
      <formula>$B36&lt;&gt;$B37</formula>
    </cfRule>
  </conditionalFormatting>
  <conditionalFormatting sqref="D33:D35">
    <cfRule type="expression" dxfId="45" priority="14">
      <formula>$B33&lt;&gt;#REF!</formula>
    </cfRule>
  </conditionalFormatting>
  <conditionalFormatting sqref="D37">
    <cfRule type="expression" dxfId="44" priority="15">
      <formula>$B37&lt;&gt;$B66</formula>
    </cfRule>
  </conditionalFormatting>
  <conditionalFormatting sqref="D31:F31">
    <cfRule type="expression" dxfId="43" priority="10">
      <formula>$B31&lt;&gt;$B32</formula>
    </cfRule>
  </conditionalFormatting>
  <conditionalFormatting sqref="D28:F30">
    <cfRule type="expression" dxfId="42" priority="11">
      <formula>$B28&lt;&gt;#REF!</formula>
    </cfRule>
  </conditionalFormatting>
  <conditionalFormatting sqref="D32:F32">
    <cfRule type="expression" dxfId="41" priority="12">
      <formula>$B32&lt;&gt;$B56</formula>
    </cfRule>
  </conditionalFormatting>
  <conditionalFormatting sqref="O36">
    <cfRule type="expression" dxfId="40" priority="7">
      <formula>$B36&lt;&gt;$B37</formula>
    </cfRule>
  </conditionalFormatting>
  <conditionalFormatting sqref="O33:O35">
    <cfRule type="expression" dxfId="39" priority="8">
      <formula>$B33&lt;&gt;#REF!</formula>
    </cfRule>
  </conditionalFormatting>
  <conditionalFormatting sqref="O37">
    <cfRule type="expression" dxfId="38" priority="9">
      <formula>$B37&lt;&gt;$B66</formula>
    </cfRule>
  </conditionalFormatting>
  <conditionalFormatting sqref="K36">
    <cfRule type="expression" dxfId="37" priority="4">
      <formula>$B36&lt;&gt;$B37</formula>
    </cfRule>
  </conditionalFormatting>
  <conditionalFormatting sqref="K33:K35">
    <cfRule type="expression" dxfId="36" priority="5">
      <formula>$B33&lt;&gt;#REF!</formula>
    </cfRule>
  </conditionalFormatting>
  <conditionalFormatting sqref="K37">
    <cfRule type="expression" dxfId="35" priority="6">
      <formula>$B37&lt;&gt;$B66</formula>
    </cfRule>
  </conditionalFormatting>
  <conditionalFormatting sqref="B12:F12 K12 O12">
    <cfRule type="expression" dxfId="34" priority="3">
      <formula>$B12&lt;&gt;#REF!</formula>
    </cfRule>
  </conditionalFormatting>
  <conditionalFormatting sqref="D8:F8 K8 O8">
    <cfRule type="expression" dxfId="33" priority="2">
      <formula>$B8&lt;&gt;#REF!</formula>
    </cfRule>
  </conditionalFormatting>
  <conditionalFormatting sqref="B8:C8">
    <cfRule type="expression" dxfId="32" priority="1">
      <formula>$B8&lt;&gt;#REF!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B2E8-D3F9-4EB7-B1EB-ED5DBCE42B86}">
  <sheetPr>
    <pageSetUpPr fitToPage="1"/>
  </sheetPr>
  <dimension ref="B1:Y88"/>
  <sheetViews>
    <sheetView showGridLines="0" zoomScale="50" zoomScaleNormal="50" workbookViewId="0">
      <pane xSplit="6" ySplit="5" topLeftCell="G88" activePane="bottomRight" state="frozen"/>
      <selection pane="topRight" activeCell="K1" sqref="K1"/>
      <selection pane="bottomLeft" activeCell="A6" sqref="A6"/>
      <selection pane="bottomRight" activeCell="J6" activeCellId="2" sqref="B6:C88 F6:G88 J6:J88"/>
    </sheetView>
  </sheetViews>
  <sheetFormatPr baseColWidth="10" defaultColWidth="11.44140625" defaultRowHeight="14.4" x14ac:dyDescent="0.3"/>
  <cols>
    <col min="1" max="1" width="2.5546875" customWidth="1"/>
    <col min="2" max="2" width="9.44140625" customWidth="1"/>
    <col min="3" max="3" width="17.44140625" customWidth="1"/>
    <col min="4" max="4" width="26.44140625" customWidth="1"/>
    <col min="5" max="5" width="10.109375" bestFit="1" customWidth="1"/>
    <col min="6" max="6" width="49.5546875" bestFit="1" customWidth="1"/>
    <col min="7" max="7" width="15.5546875" customWidth="1"/>
    <col min="8" max="8" width="19.109375" style="1" customWidth="1"/>
    <col min="9" max="9" width="19.44140625" style="1" customWidth="1"/>
    <col min="10" max="10" width="18.5546875" style="1" customWidth="1"/>
    <col min="11" max="11" width="65.5546875" style="244" customWidth="1"/>
    <col min="12" max="12" width="15.109375" customWidth="1"/>
    <col min="13" max="13" width="13.88671875" customWidth="1"/>
    <col min="14" max="14" width="13" customWidth="1"/>
    <col min="15" max="15" width="18.5546875" customWidth="1"/>
    <col min="16" max="16" width="18" customWidth="1"/>
    <col min="17" max="17" width="9.109375" style="1" customWidth="1"/>
    <col min="18" max="18" width="24.5546875" customWidth="1"/>
    <col min="19" max="19" width="27.5546875" customWidth="1"/>
    <col min="20" max="20" width="40.44140625" bestFit="1" customWidth="1"/>
    <col min="21" max="21" width="50.44140625" bestFit="1" customWidth="1"/>
  </cols>
  <sheetData>
    <row r="1" spans="2:21" s="2" customFormat="1" ht="23.4" x14ac:dyDescent="0.45">
      <c r="B1" s="625" t="s">
        <v>0</v>
      </c>
      <c r="C1" s="625"/>
      <c r="D1" s="625"/>
      <c r="E1" s="625"/>
      <c r="F1" s="625"/>
      <c r="G1" s="625"/>
      <c r="H1" s="571"/>
      <c r="I1" s="571"/>
      <c r="J1" s="571"/>
      <c r="K1" s="154"/>
      <c r="Q1" s="4"/>
    </row>
    <row r="2" spans="2:21" ht="21" x14ac:dyDescent="0.4">
      <c r="B2" s="640" t="s">
        <v>258</v>
      </c>
      <c r="C2" s="640"/>
      <c r="D2" s="640"/>
      <c r="E2" s="640"/>
      <c r="F2" s="640"/>
      <c r="G2" s="640"/>
      <c r="H2" s="572"/>
      <c r="I2" s="572"/>
      <c r="J2" s="572"/>
      <c r="K2" s="155"/>
    </row>
    <row r="3" spans="2:21" ht="14.25" customHeight="1" thickBot="1" x14ac:dyDescent="0.35">
      <c r="H3" s="156">
        <v>545</v>
      </c>
      <c r="I3" s="156">
        <v>548</v>
      </c>
      <c r="J3" s="156"/>
      <c r="K3" s="157"/>
    </row>
    <row r="4" spans="2:21" ht="15" thickBot="1" x14ac:dyDescent="0.35">
      <c r="H4" s="627" t="s">
        <v>3</v>
      </c>
      <c r="I4" s="628"/>
      <c r="J4" s="628"/>
      <c r="K4" s="633"/>
    </row>
    <row r="5" spans="2:21" ht="77.25" customHeight="1" thickBot="1" x14ac:dyDescent="0.35">
      <c r="B5" s="28" t="s">
        <v>4</v>
      </c>
      <c r="C5" s="30" t="s">
        <v>5</v>
      </c>
      <c r="D5" s="30" t="s">
        <v>6</v>
      </c>
      <c r="E5" s="30" t="s">
        <v>7</v>
      </c>
      <c r="F5" s="30" t="s">
        <v>8</v>
      </c>
      <c r="G5" s="158" t="s">
        <v>9</v>
      </c>
      <c r="H5" s="248" t="s">
        <v>259</v>
      </c>
      <c r="I5" s="249" t="s">
        <v>11</v>
      </c>
      <c r="J5" s="24" t="s">
        <v>260</v>
      </c>
      <c r="K5" s="250" t="s">
        <v>13</v>
      </c>
      <c r="L5" s="37" t="s">
        <v>261</v>
      </c>
      <c r="M5" s="8" t="s">
        <v>262</v>
      </c>
      <c r="N5" s="8" t="s">
        <v>263</v>
      </c>
      <c r="O5" s="9" t="s">
        <v>264</v>
      </c>
      <c r="P5" s="9" t="s">
        <v>265</v>
      </c>
      <c r="Q5" s="38" t="s">
        <v>14</v>
      </c>
      <c r="R5" s="280" t="s">
        <v>266</v>
      </c>
      <c r="S5" s="408" t="s">
        <v>267</v>
      </c>
      <c r="T5" s="408" t="s">
        <v>268</v>
      </c>
      <c r="U5" s="408" t="s">
        <v>269</v>
      </c>
    </row>
    <row r="6" spans="2:21" ht="21" x14ac:dyDescent="0.3">
      <c r="B6" s="159" t="s">
        <v>270</v>
      </c>
      <c r="C6" s="160" t="s">
        <v>271</v>
      </c>
      <c r="D6" s="43" t="s">
        <v>272</v>
      </c>
      <c r="E6" s="161">
        <v>0.05</v>
      </c>
      <c r="F6" s="162" t="s">
        <v>273</v>
      </c>
      <c r="G6" s="163" t="s">
        <v>21</v>
      </c>
      <c r="H6" s="476">
        <v>8490</v>
      </c>
      <c r="I6" s="477">
        <v>200</v>
      </c>
      <c r="J6" s="478">
        <f>H6-I6</f>
        <v>8290</v>
      </c>
      <c r="K6" s="281" t="s">
        <v>274</v>
      </c>
      <c r="L6" s="164">
        <v>7.0000000000000007E-2</v>
      </c>
      <c r="M6" s="165">
        <v>7.0000000000000007E-2</v>
      </c>
      <c r="N6" s="165">
        <v>7.0000000000000007E-2</v>
      </c>
      <c r="O6" s="166"/>
      <c r="P6" s="166" t="s">
        <v>275</v>
      </c>
      <c r="Q6" s="167">
        <v>0</v>
      </c>
      <c r="R6" s="282"/>
      <c r="S6" s="409"/>
      <c r="T6" s="409"/>
      <c r="U6" s="409"/>
    </row>
    <row r="7" spans="2:21" ht="21" x14ac:dyDescent="0.3">
      <c r="B7" s="168" t="s">
        <v>270</v>
      </c>
      <c r="C7" s="149" t="s">
        <v>271</v>
      </c>
      <c r="D7" s="18" t="s">
        <v>276</v>
      </c>
      <c r="E7" s="151">
        <v>0</v>
      </c>
      <c r="F7" s="169" t="s">
        <v>277</v>
      </c>
      <c r="G7" s="170" t="s">
        <v>26</v>
      </c>
      <c r="H7" s="479">
        <f>H6+600</f>
        <v>9090</v>
      </c>
      <c r="I7" s="480">
        <v>200</v>
      </c>
      <c r="J7" s="481">
        <f t="shared" ref="J7:J31" si="0">H7-I7</f>
        <v>8890</v>
      </c>
      <c r="K7" s="283" t="s">
        <v>274</v>
      </c>
      <c r="L7" s="171">
        <v>7.0000000000000007E-2</v>
      </c>
      <c r="M7" s="172">
        <v>7.0000000000000007E-2</v>
      </c>
      <c r="N7" s="172">
        <v>7.0000000000000007E-2</v>
      </c>
      <c r="O7" s="173"/>
      <c r="P7" s="173" t="s">
        <v>275</v>
      </c>
      <c r="Q7" s="174">
        <v>0</v>
      </c>
      <c r="R7" s="27"/>
      <c r="S7" s="578"/>
      <c r="T7" s="578"/>
      <c r="U7" s="578"/>
    </row>
    <row r="8" spans="2:21" ht="21" x14ac:dyDescent="0.4">
      <c r="B8" s="134" t="s">
        <v>270</v>
      </c>
      <c r="C8" s="175" t="s">
        <v>278</v>
      </c>
      <c r="D8" s="16" t="s">
        <v>279</v>
      </c>
      <c r="E8" s="117">
        <v>0.05</v>
      </c>
      <c r="F8" s="176" t="s">
        <v>280</v>
      </c>
      <c r="G8" s="177" t="s">
        <v>21</v>
      </c>
      <c r="H8" s="482">
        <v>9990</v>
      </c>
      <c r="I8" s="483">
        <v>700</v>
      </c>
      <c r="J8" s="484">
        <f t="shared" si="0"/>
        <v>9290</v>
      </c>
      <c r="K8" s="180" t="s">
        <v>274</v>
      </c>
      <c r="L8" s="181">
        <v>7.0000000000000007E-2</v>
      </c>
      <c r="M8" s="182">
        <v>7.0000000000000007E-2</v>
      </c>
      <c r="N8" s="182">
        <v>7.0000000000000007E-2</v>
      </c>
      <c r="O8" s="183"/>
      <c r="P8" s="183" t="s">
        <v>281</v>
      </c>
      <c r="Q8" s="184">
        <v>0</v>
      </c>
      <c r="R8" s="275"/>
      <c r="S8" s="410">
        <v>200</v>
      </c>
      <c r="T8" s="411" t="s">
        <v>282</v>
      </c>
      <c r="U8" s="412">
        <v>10</v>
      </c>
    </row>
    <row r="9" spans="2:21" ht="21" x14ac:dyDescent="0.4">
      <c r="B9" s="137" t="s">
        <v>270</v>
      </c>
      <c r="C9" s="185" t="s">
        <v>278</v>
      </c>
      <c r="D9" t="s">
        <v>283</v>
      </c>
      <c r="E9" s="102">
        <v>0.05</v>
      </c>
      <c r="F9" s="186" t="s">
        <v>284</v>
      </c>
      <c r="G9" s="187" t="s">
        <v>21</v>
      </c>
      <c r="H9" s="485">
        <v>10990</v>
      </c>
      <c r="I9" s="486">
        <v>1000</v>
      </c>
      <c r="J9" s="487">
        <f t="shared" si="0"/>
        <v>9990</v>
      </c>
      <c r="K9" s="188" t="s">
        <v>274</v>
      </c>
      <c r="L9" s="192">
        <v>7.0000000000000007E-2</v>
      </c>
      <c r="M9" s="193">
        <v>7.0000000000000007E-2</v>
      </c>
      <c r="N9" s="193">
        <v>7.0000000000000007E-2</v>
      </c>
      <c r="O9" s="194"/>
      <c r="P9" s="194" t="s">
        <v>285</v>
      </c>
      <c r="Q9" s="105">
        <v>0</v>
      </c>
      <c r="R9" s="68"/>
      <c r="S9" s="413">
        <f t="shared" ref="S9:T11" si="1">+S8</f>
        <v>200</v>
      </c>
      <c r="T9" s="414" t="str">
        <f>+T8</f>
        <v>Bono 200</v>
      </c>
      <c r="U9" s="415">
        <v>30</v>
      </c>
    </row>
    <row r="10" spans="2:21" ht="21" x14ac:dyDescent="0.4">
      <c r="B10" s="137" t="s">
        <v>270</v>
      </c>
      <c r="C10" s="185" t="s">
        <v>278</v>
      </c>
      <c r="D10" t="s">
        <v>286</v>
      </c>
      <c r="E10" s="102">
        <v>0</v>
      </c>
      <c r="F10" s="186" t="s">
        <v>287</v>
      </c>
      <c r="G10" s="187" t="s">
        <v>26</v>
      </c>
      <c r="H10" s="189">
        <f>H8+600</f>
        <v>10590</v>
      </c>
      <c r="I10" s="190">
        <f>I8</f>
        <v>700</v>
      </c>
      <c r="J10" s="191">
        <f t="shared" si="0"/>
        <v>9890</v>
      </c>
      <c r="K10" s="188" t="s">
        <v>274</v>
      </c>
      <c r="L10" s="192">
        <v>7.0000000000000007E-2</v>
      </c>
      <c r="M10" s="193">
        <v>7.0000000000000007E-2</v>
      </c>
      <c r="N10" s="193">
        <v>7.0000000000000007E-2</v>
      </c>
      <c r="O10" s="194"/>
      <c r="P10" s="194" t="s">
        <v>281</v>
      </c>
      <c r="Q10" s="105">
        <v>0</v>
      </c>
      <c r="R10" s="68"/>
      <c r="S10" s="413">
        <f t="shared" si="1"/>
        <v>200</v>
      </c>
      <c r="T10" s="414" t="str">
        <f t="shared" si="1"/>
        <v>Bono 200</v>
      </c>
      <c r="U10" s="413" t="s">
        <v>288</v>
      </c>
    </row>
    <row r="11" spans="2:21" ht="21" x14ac:dyDescent="0.4">
      <c r="B11" s="168" t="s">
        <v>270</v>
      </c>
      <c r="C11" s="195" t="s">
        <v>278</v>
      </c>
      <c r="D11" s="14" t="s">
        <v>289</v>
      </c>
      <c r="E11" s="151">
        <v>0</v>
      </c>
      <c r="F11" s="196" t="s">
        <v>290</v>
      </c>
      <c r="G11" s="197" t="s">
        <v>26</v>
      </c>
      <c r="H11" s="189">
        <f>H9+600</f>
        <v>11590</v>
      </c>
      <c r="I11" s="190">
        <f>I9</f>
        <v>1000</v>
      </c>
      <c r="J11" s="198">
        <f t="shared" si="0"/>
        <v>10590</v>
      </c>
      <c r="K11" s="199" t="s">
        <v>274</v>
      </c>
      <c r="L11" s="200">
        <v>7.0000000000000007E-2</v>
      </c>
      <c r="M11" s="201">
        <v>7.0000000000000007E-2</v>
      </c>
      <c r="N11" s="201">
        <v>7.0000000000000007E-2</v>
      </c>
      <c r="O11" s="202"/>
      <c r="P11" s="202" t="s">
        <v>285</v>
      </c>
      <c r="Q11" s="203">
        <v>0</v>
      </c>
      <c r="R11" s="263"/>
      <c r="S11" s="413">
        <f t="shared" si="1"/>
        <v>200</v>
      </c>
      <c r="T11" s="414" t="str">
        <f t="shared" si="1"/>
        <v>Bono 200</v>
      </c>
      <c r="U11" s="413" t="s">
        <v>291</v>
      </c>
    </row>
    <row r="12" spans="2:21" ht="21" x14ac:dyDescent="0.4">
      <c r="B12" s="134" t="s">
        <v>270</v>
      </c>
      <c r="C12" s="175" t="s">
        <v>292</v>
      </c>
      <c r="D12" s="16" t="s">
        <v>293</v>
      </c>
      <c r="E12" s="117">
        <v>0.05</v>
      </c>
      <c r="F12" s="176" t="s">
        <v>294</v>
      </c>
      <c r="G12" s="177" t="s">
        <v>21</v>
      </c>
      <c r="H12" s="204">
        <v>9490</v>
      </c>
      <c r="I12" s="178">
        <v>1000</v>
      </c>
      <c r="J12" s="179">
        <f t="shared" si="0"/>
        <v>8490</v>
      </c>
      <c r="K12" s="205" t="s">
        <v>295</v>
      </c>
      <c r="L12" s="181">
        <v>7.0000000000000007E-2</v>
      </c>
      <c r="M12" s="182">
        <v>7.0000000000000007E-2</v>
      </c>
      <c r="N12" s="182">
        <v>7.0000000000000007E-2</v>
      </c>
      <c r="O12" s="183"/>
      <c r="P12" s="183" t="s">
        <v>296</v>
      </c>
      <c r="Q12" s="184">
        <v>0</v>
      </c>
      <c r="R12" s="275"/>
      <c r="S12" s="411"/>
      <c r="T12" s="411"/>
      <c r="U12" s="411"/>
    </row>
    <row r="13" spans="2:21" ht="21" x14ac:dyDescent="0.4">
      <c r="B13" s="137" t="s">
        <v>270</v>
      </c>
      <c r="C13" s="185" t="s">
        <v>292</v>
      </c>
      <c r="D13" t="s">
        <v>297</v>
      </c>
      <c r="E13" s="102">
        <v>0.05</v>
      </c>
      <c r="F13" s="186" t="s">
        <v>298</v>
      </c>
      <c r="G13" s="187" t="s">
        <v>21</v>
      </c>
      <c r="H13" s="207">
        <v>11990</v>
      </c>
      <c r="I13" s="190">
        <v>200</v>
      </c>
      <c r="J13" s="191">
        <f t="shared" si="0"/>
        <v>11790</v>
      </c>
      <c r="K13" s="284" t="s">
        <v>299</v>
      </c>
      <c r="L13" s="192">
        <v>7.0000000000000007E-2</v>
      </c>
      <c r="M13" s="193">
        <v>7.0000000000000007E-2</v>
      </c>
      <c r="N13" s="193">
        <v>7.0000000000000007E-2</v>
      </c>
      <c r="O13" s="194"/>
      <c r="P13" s="194" t="s">
        <v>300</v>
      </c>
      <c r="Q13" s="422">
        <v>0</v>
      </c>
      <c r="R13" s="68"/>
      <c r="S13" s="414"/>
      <c r="T13" s="414"/>
      <c r="U13" s="414"/>
    </row>
    <row r="14" spans="2:21" ht="21" x14ac:dyDescent="0.4">
      <c r="B14" s="137" t="s">
        <v>270</v>
      </c>
      <c r="C14" s="185" t="s">
        <v>292</v>
      </c>
      <c r="D14" t="s">
        <v>301</v>
      </c>
      <c r="E14" s="102">
        <v>0</v>
      </c>
      <c r="F14" s="186" t="s">
        <v>302</v>
      </c>
      <c r="G14" s="187" t="s">
        <v>26</v>
      </c>
      <c r="H14" s="189">
        <f>+H12+600</f>
        <v>10090</v>
      </c>
      <c r="I14" s="190">
        <f>I12</f>
        <v>1000</v>
      </c>
      <c r="J14" s="191">
        <f t="shared" si="0"/>
        <v>9090</v>
      </c>
      <c r="K14" s="206" t="s">
        <v>295</v>
      </c>
      <c r="L14" s="192">
        <v>7.0000000000000007E-2</v>
      </c>
      <c r="M14" s="193">
        <v>7.0000000000000007E-2</v>
      </c>
      <c r="N14" s="193">
        <v>7.0000000000000007E-2</v>
      </c>
      <c r="O14" s="194"/>
      <c r="P14" s="194" t="s">
        <v>296</v>
      </c>
      <c r="Q14" s="105">
        <v>0</v>
      </c>
      <c r="R14" s="68"/>
      <c r="S14" s="414"/>
      <c r="T14" s="414"/>
      <c r="U14" s="414"/>
    </row>
    <row r="15" spans="2:21" ht="21" x14ac:dyDescent="0.4">
      <c r="B15" s="168" t="s">
        <v>270</v>
      </c>
      <c r="C15" s="195" t="s">
        <v>292</v>
      </c>
      <c r="D15" s="14" t="s">
        <v>303</v>
      </c>
      <c r="E15" s="151">
        <v>0</v>
      </c>
      <c r="F15" s="196" t="s">
        <v>304</v>
      </c>
      <c r="G15" s="197" t="s">
        <v>26</v>
      </c>
      <c r="H15" s="207">
        <f>+H13+600</f>
        <v>12590</v>
      </c>
      <c r="I15" s="190">
        <f>I13</f>
        <v>200</v>
      </c>
      <c r="J15" s="191">
        <f t="shared" si="0"/>
        <v>12390</v>
      </c>
      <c r="K15" s="284" t="s">
        <v>299</v>
      </c>
      <c r="L15" s="192">
        <v>7.0000000000000007E-2</v>
      </c>
      <c r="M15" s="193">
        <v>7.0000000000000007E-2</v>
      </c>
      <c r="N15" s="193">
        <v>7.0000000000000007E-2</v>
      </c>
      <c r="O15" s="194"/>
      <c r="P15" s="194" t="s">
        <v>300</v>
      </c>
      <c r="Q15" s="105">
        <v>0</v>
      </c>
      <c r="R15" s="68"/>
      <c r="S15" s="414"/>
      <c r="T15" s="414"/>
      <c r="U15" s="414"/>
    </row>
    <row r="16" spans="2:21" ht="21" x14ac:dyDescent="0.4">
      <c r="B16" s="134" t="s">
        <v>270</v>
      </c>
      <c r="C16" s="175" t="s">
        <v>305</v>
      </c>
      <c r="D16" s="16" t="s">
        <v>306</v>
      </c>
      <c r="E16" s="117">
        <v>0.05</v>
      </c>
      <c r="F16" s="176" t="s">
        <v>307</v>
      </c>
      <c r="G16" s="177" t="s">
        <v>21</v>
      </c>
      <c r="H16" s="482">
        <v>10990</v>
      </c>
      <c r="I16" s="483">
        <v>200</v>
      </c>
      <c r="J16" s="484">
        <f t="shared" si="0"/>
        <v>10790</v>
      </c>
      <c r="K16" s="205" t="s">
        <v>274</v>
      </c>
      <c r="L16" s="181">
        <v>7.0000000000000007E-2</v>
      </c>
      <c r="M16" s="182">
        <v>7.0000000000000007E-2</v>
      </c>
      <c r="N16" s="182">
        <v>7.0000000000000007E-2</v>
      </c>
      <c r="O16" s="183"/>
      <c r="P16" s="183" t="s">
        <v>308</v>
      </c>
      <c r="Q16" s="184">
        <v>0</v>
      </c>
      <c r="R16" s="275" t="s">
        <v>309</v>
      </c>
      <c r="S16" s="416"/>
      <c r="T16" s="411"/>
      <c r="U16" s="641"/>
    </row>
    <row r="17" spans="2:25" ht="21" x14ac:dyDescent="0.4">
      <c r="B17" s="137" t="s">
        <v>270</v>
      </c>
      <c r="C17" s="185" t="s">
        <v>305</v>
      </c>
      <c r="D17" t="s">
        <v>310</v>
      </c>
      <c r="E17" s="102">
        <v>0.05</v>
      </c>
      <c r="F17" s="186" t="s">
        <v>311</v>
      </c>
      <c r="G17" s="187" t="s">
        <v>21</v>
      </c>
      <c r="H17" s="189">
        <v>12690</v>
      </c>
      <c r="I17" s="190"/>
      <c r="J17" s="191">
        <f t="shared" si="0"/>
        <v>12690</v>
      </c>
      <c r="K17" s="206" t="s">
        <v>312</v>
      </c>
      <c r="L17" s="192">
        <v>7.0000000000000007E-2</v>
      </c>
      <c r="M17" s="193">
        <v>7.0000000000000007E-2</v>
      </c>
      <c r="N17" s="193">
        <v>7.0000000000000007E-2</v>
      </c>
      <c r="O17" s="194"/>
      <c r="P17" s="194" t="s">
        <v>313</v>
      </c>
      <c r="Q17" s="105">
        <v>0</v>
      </c>
      <c r="R17" s="68" t="s">
        <v>314</v>
      </c>
      <c r="S17" s="417"/>
      <c r="T17" s="414"/>
      <c r="U17" s="642"/>
    </row>
    <row r="18" spans="2:25" ht="21" x14ac:dyDescent="0.4">
      <c r="B18" s="137" t="s">
        <v>270</v>
      </c>
      <c r="C18" s="185" t="s">
        <v>305</v>
      </c>
      <c r="D18" t="s">
        <v>315</v>
      </c>
      <c r="E18" s="102">
        <v>0.05</v>
      </c>
      <c r="F18" s="186" t="s">
        <v>316</v>
      </c>
      <c r="G18" s="187" t="s">
        <v>21</v>
      </c>
      <c r="H18" s="485">
        <v>13690</v>
      </c>
      <c r="I18" s="486">
        <v>100</v>
      </c>
      <c r="J18" s="487">
        <f t="shared" si="0"/>
        <v>13590</v>
      </c>
      <c r="K18" s="206" t="s">
        <v>312</v>
      </c>
      <c r="L18" s="192">
        <v>7.0000000000000007E-2</v>
      </c>
      <c r="M18" s="193">
        <v>7.0000000000000007E-2</v>
      </c>
      <c r="N18" s="193">
        <v>7.0000000000000007E-2</v>
      </c>
      <c r="O18" s="194"/>
      <c r="P18" s="194" t="s">
        <v>317</v>
      </c>
      <c r="Q18" s="105">
        <v>0</v>
      </c>
      <c r="R18" s="68" t="s">
        <v>318</v>
      </c>
      <c r="S18" s="417"/>
      <c r="T18" s="414"/>
      <c r="U18" s="642"/>
    </row>
    <row r="19" spans="2:25" ht="21" x14ac:dyDescent="0.4">
      <c r="B19" s="137" t="s">
        <v>270</v>
      </c>
      <c r="C19" s="185" t="s">
        <v>305</v>
      </c>
      <c r="D19" t="s">
        <v>319</v>
      </c>
      <c r="E19" s="102">
        <v>0.05</v>
      </c>
      <c r="F19" s="186" t="s">
        <v>320</v>
      </c>
      <c r="G19" s="187" t="s">
        <v>21</v>
      </c>
      <c r="H19" s="485">
        <v>13990</v>
      </c>
      <c r="I19" s="486">
        <v>100</v>
      </c>
      <c r="J19" s="487">
        <f t="shared" si="0"/>
        <v>13890</v>
      </c>
      <c r="K19" s="206" t="s">
        <v>312</v>
      </c>
      <c r="L19" s="192">
        <v>7.0000000000000007E-2</v>
      </c>
      <c r="M19" s="193">
        <v>7.0000000000000007E-2</v>
      </c>
      <c r="N19" s="193">
        <v>7.0000000000000007E-2</v>
      </c>
      <c r="O19" s="194"/>
      <c r="P19" s="194" t="s">
        <v>321</v>
      </c>
      <c r="Q19" s="105">
        <v>0</v>
      </c>
      <c r="R19" s="68" t="s">
        <v>322</v>
      </c>
      <c r="S19" s="417"/>
      <c r="T19" s="414"/>
      <c r="U19" s="642"/>
    </row>
    <row r="20" spans="2:25" ht="21" x14ac:dyDescent="0.4">
      <c r="B20" s="137" t="s">
        <v>270</v>
      </c>
      <c r="C20" s="185" t="s">
        <v>305</v>
      </c>
      <c r="D20" t="s">
        <v>323</v>
      </c>
      <c r="E20" s="102">
        <v>0.05</v>
      </c>
      <c r="F20" s="186" t="s">
        <v>324</v>
      </c>
      <c r="G20" s="187" t="s">
        <v>21</v>
      </c>
      <c r="H20" s="189">
        <v>14990</v>
      </c>
      <c r="I20" s="190">
        <v>300</v>
      </c>
      <c r="J20" s="191">
        <f t="shared" si="0"/>
        <v>14690</v>
      </c>
      <c r="K20" s="206" t="s">
        <v>312</v>
      </c>
      <c r="L20" s="192">
        <v>7.0000000000000007E-2</v>
      </c>
      <c r="M20" s="193">
        <v>7.0000000000000007E-2</v>
      </c>
      <c r="N20" s="193">
        <v>7.0000000000000007E-2</v>
      </c>
      <c r="O20" s="194"/>
      <c r="P20" s="194" t="s">
        <v>325</v>
      </c>
      <c r="Q20" s="105">
        <v>0</v>
      </c>
      <c r="R20" s="68" t="s">
        <v>326</v>
      </c>
      <c r="S20" s="417"/>
      <c r="T20" s="414"/>
      <c r="U20" s="642"/>
    </row>
    <row r="21" spans="2:25" ht="21" x14ac:dyDescent="0.4">
      <c r="B21" s="137" t="s">
        <v>270</v>
      </c>
      <c r="C21" s="185" t="s">
        <v>305</v>
      </c>
      <c r="D21" t="s">
        <v>327</v>
      </c>
      <c r="E21" s="102">
        <v>0</v>
      </c>
      <c r="F21" s="186" t="s">
        <v>328</v>
      </c>
      <c r="G21" s="187" t="s">
        <v>26</v>
      </c>
      <c r="H21" s="189">
        <f>H16+600</f>
        <v>11590</v>
      </c>
      <c r="I21" s="190">
        <v>400</v>
      </c>
      <c r="J21" s="191">
        <f t="shared" si="0"/>
        <v>11190</v>
      </c>
      <c r="K21" s="206" t="s">
        <v>274</v>
      </c>
      <c r="L21" s="192">
        <v>7.0000000000000007E-2</v>
      </c>
      <c r="M21" s="193">
        <v>7.0000000000000007E-2</v>
      </c>
      <c r="N21" s="193">
        <v>7.0000000000000007E-2</v>
      </c>
      <c r="O21" s="194"/>
      <c r="P21" s="194" t="s">
        <v>308</v>
      </c>
      <c r="Q21" s="105">
        <v>0</v>
      </c>
      <c r="R21" s="68" t="s">
        <v>329</v>
      </c>
      <c r="S21" s="417"/>
      <c r="T21" s="414"/>
      <c r="U21" s="642"/>
    </row>
    <row r="22" spans="2:25" ht="21" x14ac:dyDescent="0.4">
      <c r="B22" s="137" t="s">
        <v>270</v>
      </c>
      <c r="C22" s="185" t="s">
        <v>305</v>
      </c>
      <c r="D22" t="s">
        <v>330</v>
      </c>
      <c r="E22" s="102">
        <v>0</v>
      </c>
      <c r="F22" s="186" t="s">
        <v>331</v>
      </c>
      <c r="G22" s="187" t="s">
        <v>26</v>
      </c>
      <c r="H22" s="189">
        <f>H17+600</f>
        <v>13290</v>
      </c>
      <c r="I22" s="190"/>
      <c r="J22" s="191">
        <f t="shared" si="0"/>
        <v>13290</v>
      </c>
      <c r="K22" s="206" t="s">
        <v>312</v>
      </c>
      <c r="L22" s="192">
        <v>7.0000000000000007E-2</v>
      </c>
      <c r="M22" s="193">
        <v>7.0000000000000007E-2</v>
      </c>
      <c r="N22" s="193">
        <v>7.0000000000000007E-2</v>
      </c>
      <c r="O22" s="194"/>
      <c r="P22" s="194" t="s">
        <v>313</v>
      </c>
      <c r="Q22" s="105">
        <v>0</v>
      </c>
      <c r="R22" s="68" t="s">
        <v>332</v>
      </c>
      <c r="S22" s="417"/>
      <c r="T22" s="414"/>
      <c r="U22" s="642"/>
    </row>
    <row r="23" spans="2:25" ht="21" x14ac:dyDescent="0.4">
      <c r="B23" s="137" t="s">
        <v>270</v>
      </c>
      <c r="C23" s="185" t="s">
        <v>305</v>
      </c>
      <c r="D23" t="s">
        <v>333</v>
      </c>
      <c r="E23" s="102">
        <v>0</v>
      </c>
      <c r="F23" s="186" t="s">
        <v>334</v>
      </c>
      <c r="G23" s="187" t="s">
        <v>26</v>
      </c>
      <c r="H23" s="189">
        <f>H18+600</f>
        <v>14290</v>
      </c>
      <c r="I23" s="190">
        <v>200</v>
      </c>
      <c r="J23" s="191">
        <f t="shared" si="0"/>
        <v>14090</v>
      </c>
      <c r="K23" s="206" t="s">
        <v>312</v>
      </c>
      <c r="L23" s="192">
        <v>7.0000000000000007E-2</v>
      </c>
      <c r="M23" s="193">
        <v>7.0000000000000007E-2</v>
      </c>
      <c r="N23" s="193">
        <v>7.0000000000000007E-2</v>
      </c>
      <c r="O23" s="194"/>
      <c r="P23" s="194" t="s">
        <v>317</v>
      </c>
      <c r="Q23" s="105">
        <v>0</v>
      </c>
      <c r="R23" s="68" t="s">
        <v>335</v>
      </c>
      <c r="S23" s="417"/>
      <c r="T23" s="414"/>
      <c r="U23" s="642"/>
    </row>
    <row r="24" spans="2:25" ht="21" x14ac:dyDescent="0.4">
      <c r="B24" s="137" t="s">
        <v>270</v>
      </c>
      <c r="C24" s="185" t="s">
        <v>305</v>
      </c>
      <c r="D24" t="s">
        <v>336</v>
      </c>
      <c r="E24" s="102">
        <v>0</v>
      </c>
      <c r="F24" s="186" t="s">
        <v>337</v>
      </c>
      <c r="G24" s="187" t="s">
        <v>26</v>
      </c>
      <c r="H24" s="189">
        <f>H19+600</f>
        <v>14590</v>
      </c>
      <c r="I24" s="190">
        <v>200</v>
      </c>
      <c r="J24" s="191">
        <f t="shared" si="0"/>
        <v>14390</v>
      </c>
      <c r="K24" s="206" t="s">
        <v>312</v>
      </c>
      <c r="L24" s="192">
        <v>7.0000000000000007E-2</v>
      </c>
      <c r="M24" s="193">
        <v>7.0000000000000007E-2</v>
      </c>
      <c r="N24" s="193">
        <v>7.0000000000000007E-2</v>
      </c>
      <c r="O24" s="194"/>
      <c r="P24" s="194" t="s">
        <v>321</v>
      </c>
      <c r="Q24" s="105">
        <v>0</v>
      </c>
      <c r="R24" s="68" t="s">
        <v>338</v>
      </c>
      <c r="S24" s="417"/>
      <c r="T24" s="414"/>
      <c r="U24" s="642"/>
      <c r="Y24" s="418"/>
    </row>
    <row r="25" spans="2:25" ht="21" x14ac:dyDescent="0.4">
      <c r="B25" s="168" t="s">
        <v>270</v>
      </c>
      <c r="C25" s="195" t="s">
        <v>305</v>
      </c>
      <c r="D25" s="14" t="s">
        <v>339</v>
      </c>
      <c r="E25" s="151">
        <v>0</v>
      </c>
      <c r="F25" s="196" t="s">
        <v>340</v>
      </c>
      <c r="G25" s="197" t="s">
        <v>26</v>
      </c>
      <c r="H25" s="189">
        <f>H20+600</f>
        <v>15590</v>
      </c>
      <c r="I25" s="209">
        <v>200</v>
      </c>
      <c r="J25" s="191">
        <f t="shared" si="0"/>
        <v>15390</v>
      </c>
      <c r="K25" s="283" t="s">
        <v>312</v>
      </c>
      <c r="L25" s="192">
        <v>7.0000000000000007E-2</v>
      </c>
      <c r="M25" s="193">
        <v>7.0000000000000007E-2</v>
      </c>
      <c r="N25" s="193">
        <v>7.0000000000000007E-2</v>
      </c>
      <c r="O25" s="194"/>
      <c r="P25" s="194" t="s">
        <v>325</v>
      </c>
      <c r="Q25" s="105">
        <v>0</v>
      </c>
      <c r="R25" s="68" t="s">
        <v>341</v>
      </c>
      <c r="S25" s="417"/>
      <c r="T25" s="414"/>
      <c r="U25" s="643"/>
    </row>
    <row r="26" spans="2:25" ht="21" x14ac:dyDescent="0.4">
      <c r="B26" s="134" t="s">
        <v>270</v>
      </c>
      <c r="C26" s="175" t="s">
        <v>342</v>
      </c>
      <c r="D26" s="16" t="s">
        <v>343</v>
      </c>
      <c r="E26" s="102">
        <v>0.05</v>
      </c>
      <c r="F26" s="176" t="s">
        <v>344</v>
      </c>
      <c r="G26" s="177" t="s">
        <v>21</v>
      </c>
      <c r="H26" s="488">
        <v>13990</v>
      </c>
      <c r="I26" s="489">
        <v>500</v>
      </c>
      <c r="J26" s="490">
        <f t="shared" si="0"/>
        <v>13490</v>
      </c>
      <c r="K26" s="205" t="s">
        <v>345</v>
      </c>
      <c r="L26" s="181">
        <v>7.0000000000000007E-2</v>
      </c>
      <c r="M26" s="182">
        <v>7.0000000000000007E-2</v>
      </c>
      <c r="N26" s="182">
        <v>7.0000000000000007E-2</v>
      </c>
      <c r="O26" s="183"/>
      <c r="P26" s="183"/>
      <c r="Q26" s="184" t="s">
        <v>22</v>
      </c>
      <c r="R26" s="275"/>
      <c r="S26" s="411"/>
      <c r="T26" s="411"/>
      <c r="U26" s="411"/>
    </row>
    <row r="27" spans="2:25" ht="21" x14ac:dyDescent="0.4">
      <c r="B27" s="137" t="s">
        <v>270</v>
      </c>
      <c r="C27" s="185" t="s">
        <v>342</v>
      </c>
      <c r="D27" t="s">
        <v>346</v>
      </c>
      <c r="E27" s="102">
        <v>0.05</v>
      </c>
      <c r="F27" s="186" t="s">
        <v>347</v>
      </c>
      <c r="G27" s="187" t="s">
        <v>21</v>
      </c>
      <c r="H27" s="189">
        <v>14490</v>
      </c>
      <c r="I27" s="190"/>
      <c r="J27" s="191">
        <f t="shared" si="0"/>
        <v>14490</v>
      </c>
      <c r="K27" s="206" t="s">
        <v>348</v>
      </c>
      <c r="L27" s="192">
        <v>7.0000000000000007E-2</v>
      </c>
      <c r="M27" s="193">
        <v>7.0000000000000007E-2</v>
      </c>
      <c r="N27" s="193">
        <v>7.0000000000000007E-2</v>
      </c>
      <c r="O27" s="194"/>
      <c r="P27" s="194" t="s">
        <v>349</v>
      </c>
      <c r="Q27" s="105">
        <v>0</v>
      </c>
      <c r="R27" s="68"/>
      <c r="S27" s="414"/>
      <c r="T27" s="414"/>
      <c r="U27" s="414"/>
    </row>
    <row r="28" spans="2:25" ht="21" x14ac:dyDescent="0.4">
      <c r="B28" s="137" t="s">
        <v>270</v>
      </c>
      <c r="C28" s="185" t="s">
        <v>342</v>
      </c>
      <c r="D28" t="s">
        <v>350</v>
      </c>
      <c r="E28" s="102">
        <v>0.05</v>
      </c>
      <c r="F28" s="186" t="s">
        <v>351</v>
      </c>
      <c r="G28" s="187" t="s">
        <v>21</v>
      </c>
      <c r="H28" s="189">
        <v>15490</v>
      </c>
      <c r="I28" s="190"/>
      <c r="J28" s="191">
        <f t="shared" si="0"/>
        <v>15490</v>
      </c>
      <c r="K28" s="206" t="s">
        <v>348</v>
      </c>
      <c r="L28" s="192">
        <v>7.0000000000000007E-2</v>
      </c>
      <c r="M28" s="193">
        <v>7.0000000000000007E-2</v>
      </c>
      <c r="N28" s="193">
        <v>7.0000000000000007E-2</v>
      </c>
      <c r="O28" s="194"/>
      <c r="P28" s="194" t="s">
        <v>352</v>
      </c>
      <c r="Q28" s="105">
        <v>0</v>
      </c>
      <c r="R28" s="68"/>
      <c r="S28" s="417">
        <v>250</v>
      </c>
      <c r="T28" s="414" t="s">
        <v>353</v>
      </c>
      <c r="U28" s="413" t="s">
        <v>354</v>
      </c>
    </row>
    <row r="29" spans="2:25" ht="21" x14ac:dyDescent="0.4">
      <c r="B29" s="137" t="s">
        <v>270</v>
      </c>
      <c r="C29" s="185" t="s">
        <v>342</v>
      </c>
      <c r="D29" t="s">
        <v>355</v>
      </c>
      <c r="E29" s="102">
        <v>0</v>
      </c>
      <c r="F29" s="186" t="s">
        <v>356</v>
      </c>
      <c r="G29" s="187" t="s">
        <v>26</v>
      </c>
      <c r="H29" s="491">
        <f>H26+600</f>
        <v>14590</v>
      </c>
      <c r="I29" s="492">
        <v>1600</v>
      </c>
      <c r="J29" s="493">
        <f t="shared" si="0"/>
        <v>12990</v>
      </c>
      <c r="K29" s="206" t="s">
        <v>348</v>
      </c>
      <c r="L29" s="192">
        <v>7.0000000000000007E-2</v>
      </c>
      <c r="M29" s="193">
        <v>7.0000000000000007E-2</v>
      </c>
      <c r="N29" s="193">
        <v>7.0000000000000007E-2</v>
      </c>
      <c r="O29" s="194"/>
      <c r="P29" s="194" t="s">
        <v>357</v>
      </c>
      <c r="Q29" s="105">
        <v>0</v>
      </c>
      <c r="R29" s="68"/>
      <c r="S29" s="414"/>
      <c r="T29" s="414"/>
      <c r="U29" s="414"/>
    </row>
    <row r="30" spans="2:25" ht="21" x14ac:dyDescent="0.4">
      <c r="B30" s="137" t="s">
        <v>270</v>
      </c>
      <c r="C30" s="185" t="s">
        <v>342</v>
      </c>
      <c r="D30" t="s">
        <v>358</v>
      </c>
      <c r="E30" s="102">
        <v>0</v>
      </c>
      <c r="F30" s="186" t="s">
        <v>359</v>
      </c>
      <c r="G30" s="187" t="s">
        <v>26</v>
      </c>
      <c r="H30" s="189">
        <f>H27+600</f>
        <v>15090</v>
      </c>
      <c r="I30" s="190"/>
      <c r="J30" s="191">
        <f t="shared" si="0"/>
        <v>15090</v>
      </c>
      <c r="K30" s="206" t="s">
        <v>348</v>
      </c>
      <c r="L30" s="192">
        <v>7.0000000000000007E-2</v>
      </c>
      <c r="M30" s="193">
        <v>7.0000000000000007E-2</v>
      </c>
      <c r="N30" s="193">
        <v>7.0000000000000007E-2</v>
      </c>
      <c r="O30" s="194"/>
      <c r="P30" s="194" t="s">
        <v>349</v>
      </c>
      <c r="Q30" s="105">
        <v>0</v>
      </c>
      <c r="R30" s="68"/>
      <c r="S30" s="414"/>
      <c r="T30" s="414"/>
      <c r="U30" s="414"/>
    </row>
    <row r="31" spans="2:25" ht="21" x14ac:dyDescent="0.4">
      <c r="B31" s="168" t="s">
        <v>270</v>
      </c>
      <c r="C31" s="195" t="s">
        <v>342</v>
      </c>
      <c r="D31" s="14" t="s">
        <v>360</v>
      </c>
      <c r="E31" s="151">
        <v>0</v>
      </c>
      <c r="F31" s="196" t="s">
        <v>361</v>
      </c>
      <c r="G31" s="197" t="s">
        <v>26</v>
      </c>
      <c r="H31" s="189">
        <f>H28+600</f>
        <v>16090</v>
      </c>
      <c r="I31" s="190"/>
      <c r="J31" s="191">
        <f t="shared" si="0"/>
        <v>16090</v>
      </c>
      <c r="K31" s="206" t="s">
        <v>348</v>
      </c>
      <c r="L31" s="192">
        <v>7.0000000000000007E-2</v>
      </c>
      <c r="M31" s="193">
        <v>7.0000000000000007E-2</v>
      </c>
      <c r="N31" s="193">
        <v>7.0000000000000007E-2</v>
      </c>
      <c r="O31" s="194"/>
      <c r="P31" s="194" t="s">
        <v>352</v>
      </c>
      <c r="Q31" s="105">
        <v>0</v>
      </c>
      <c r="R31" s="68"/>
      <c r="S31" s="417">
        <v>250</v>
      </c>
      <c r="T31" s="414" t="s">
        <v>353</v>
      </c>
      <c r="U31" s="413" t="s">
        <v>354</v>
      </c>
    </row>
    <row r="32" spans="2:25" ht="21" x14ac:dyDescent="0.3">
      <c r="B32" s="134" t="s">
        <v>270</v>
      </c>
      <c r="C32" s="116" t="s">
        <v>362</v>
      </c>
      <c r="D32" s="15" t="s">
        <v>363</v>
      </c>
      <c r="E32" s="117">
        <v>0</v>
      </c>
      <c r="F32" s="210" t="s">
        <v>364</v>
      </c>
      <c r="G32" s="211" t="s">
        <v>21</v>
      </c>
      <c r="H32" s="494">
        <v>15990</v>
      </c>
      <c r="I32" s="495"/>
      <c r="J32" s="496">
        <f>H32-I32</f>
        <v>15990</v>
      </c>
      <c r="K32" s="205" t="s">
        <v>365</v>
      </c>
      <c r="L32" s="212">
        <v>7.0000000000000007E-2</v>
      </c>
      <c r="M32" s="213">
        <v>7.0000000000000007E-2</v>
      </c>
      <c r="N32" s="213">
        <v>7.0000000000000007E-2</v>
      </c>
      <c r="O32" s="214"/>
      <c r="P32" s="214" t="s">
        <v>366</v>
      </c>
      <c r="Q32" s="215">
        <v>0</v>
      </c>
      <c r="R32" s="25"/>
      <c r="S32" s="576"/>
      <c r="T32" s="576"/>
      <c r="U32" s="576"/>
    </row>
    <row r="33" spans="2:23" ht="21" x14ac:dyDescent="0.3">
      <c r="B33" s="137" t="s">
        <v>270</v>
      </c>
      <c r="C33" s="101" t="s">
        <v>362</v>
      </c>
      <c r="D33" s="11" t="s">
        <v>367</v>
      </c>
      <c r="E33" s="102">
        <v>0</v>
      </c>
      <c r="F33" s="216" t="s">
        <v>368</v>
      </c>
      <c r="G33" s="217" t="s">
        <v>21</v>
      </c>
      <c r="H33" s="251">
        <f>H32+1000</f>
        <v>16990</v>
      </c>
      <c r="I33" s="222"/>
      <c r="J33" s="223">
        <f t="shared" ref="J33:J41" si="2">H33-I33</f>
        <v>16990</v>
      </c>
      <c r="K33" s="206" t="s">
        <v>365</v>
      </c>
      <c r="L33" s="218">
        <v>7.0000000000000007E-2</v>
      </c>
      <c r="M33" s="219">
        <v>7.0000000000000007E-2</v>
      </c>
      <c r="N33" s="219">
        <v>7.0000000000000007E-2</v>
      </c>
      <c r="O33" s="220"/>
      <c r="P33" s="220"/>
      <c r="Q33" s="221"/>
      <c r="R33" s="26"/>
      <c r="S33" s="577"/>
      <c r="T33" s="577"/>
      <c r="U33" s="577"/>
    </row>
    <row r="34" spans="2:23" ht="21" x14ac:dyDescent="0.3">
      <c r="B34" s="137" t="s">
        <v>270</v>
      </c>
      <c r="C34" s="101" t="s">
        <v>362</v>
      </c>
      <c r="D34" s="11" t="s">
        <v>369</v>
      </c>
      <c r="E34" s="102">
        <v>0.1</v>
      </c>
      <c r="F34" s="216" t="s">
        <v>370</v>
      </c>
      <c r="G34" s="217" t="s">
        <v>21</v>
      </c>
      <c r="H34" s="609">
        <v>17990</v>
      </c>
      <c r="I34" s="610">
        <v>400</v>
      </c>
      <c r="J34" s="611">
        <f t="shared" si="2"/>
        <v>17590</v>
      </c>
      <c r="K34" s="206" t="s">
        <v>295</v>
      </c>
      <c r="L34" s="224">
        <v>7.0000000000000007E-2</v>
      </c>
      <c r="M34" s="225">
        <v>7.0000000000000007E-2</v>
      </c>
      <c r="N34" s="225">
        <v>7.0000000000000007E-2</v>
      </c>
      <c r="O34" s="226"/>
      <c r="P34" s="226" t="s">
        <v>371</v>
      </c>
      <c r="Q34" s="227">
        <v>0</v>
      </c>
      <c r="R34" s="285"/>
      <c r="S34" s="419"/>
      <c r="T34" s="419"/>
      <c r="U34" s="419"/>
    </row>
    <row r="35" spans="2:23" ht="21" x14ac:dyDescent="0.3">
      <c r="B35" s="137" t="s">
        <v>270</v>
      </c>
      <c r="C35" s="101" t="s">
        <v>362</v>
      </c>
      <c r="D35" s="11" t="s">
        <v>372</v>
      </c>
      <c r="E35" s="102">
        <v>0.1</v>
      </c>
      <c r="F35" s="216" t="s">
        <v>373</v>
      </c>
      <c r="G35" s="217" t="s">
        <v>21</v>
      </c>
      <c r="H35" s="609">
        <f>H34+1000</f>
        <v>18990</v>
      </c>
      <c r="I35" s="610">
        <v>400</v>
      </c>
      <c r="J35" s="611">
        <f t="shared" si="2"/>
        <v>18590</v>
      </c>
      <c r="K35" s="206" t="s">
        <v>295</v>
      </c>
      <c r="L35" s="224">
        <v>7.0000000000000007E-2</v>
      </c>
      <c r="M35" s="225">
        <v>7.0000000000000007E-2</v>
      </c>
      <c r="N35" s="225">
        <v>7.0000000000000007E-2</v>
      </c>
      <c r="O35" s="226"/>
      <c r="P35" s="226"/>
      <c r="Q35" s="227"/>
      <c r="R35" s="285"/>
      <c r="S35" s="419"/>
      <c r="T35" s="419"/>
      <c r="U35" s="419"/>
    </row>
    <row r="36" spans="2:23" ht="21" x14ac:dyDescent="0.3">
      <c r="B36" s="137" t="s">
        <v>270</v>
      </c>
      <c r="C36" s="101" t="s">
        <v>362</v>
      </c>
      <c r="D36" s="11" t="s">
        <v>374</v>
      </c>
      <c r="E36" s="102">
        <v>0</v>
      </c>
      <c r="F36" s="216" t="s">
        <v>375</v>
      </c>
      <c r="G36" s="217" t="s">
        <v>26</v>
      </c>
      <c r="H36" s="251">
        <f>H32+600</f>
        <v>16590</v>
      </c>
      <c r="I36" s="222">
        <v>600</v>
      </c>
      <c r="J36" s="223">
        <f t="shared" si="2"/>
        <v>15990</v>
      </c>
      <c r="K36" s="206" t="s">
        <v>365</v>
      </c>
      <c r="L36" s="228">
        <v>7.0000000000000007E-2</v>
      </c>
      <c r="M36" s="229">
        <v>7.0000000000000007E-2</v>
      </c>
      <c r="N36" s="229">
        <v>7.0000000000000007E-2</v>
      </c>
      <c r="O36" s="230"/>
      <c r="P36" s="230" t="s">
        <v>366</v>
      </c>
      <c r="Q36" s="231">
        <v>0</v>
      </c>
      <c r="R36" s="286"/>
      <c r="S36" s="420"/>
      <c r="T36" s="420"/>
      <c r="U36" s="420"/>
    </row>
    <row r="37" spans="2:23" ht="21" x14ac:dyDescent="0.3">
      <c r="B37" s="137" t="s">
        <v>270</v>
      </c>
      <c r="C37" s="101" t="s">
        <v>362</v>
      </c>
      <c r="D37" s="11" t="s">
        <v>376</v>
      </c>
      <c r="E37" s="102">
        <v>0</v>
      </c>
      <c r="F37" s="216" t="s">
        <v>377</v>
      </c>
      <c r="G37" s="217" t="s">
        <v>26</v>
      </c>
      <c r="H37" s="251">
        <f>H34+600</f>
        <v>18590</v>
      </c>
      <c r="I37" s="222">
        <v>1100</v>
      </c>
      <c r="J37" s="223">
        <f t="shared" si="2"/>
        <v>17490</v>
      </c>
      <c r="K37" s="206" t="s">
        <v>295</v>
      </c>
      <c r="L37" s="218">
        <v>7.0000000000000007E-2</v>
      </c>
      <c r="M37" s="219">
        <v>7.0000000000000007E-2</v>
      </c>
      <c r="N37" s="219">
        <v>7.0000000000000007E-2</v>
      </c>
      <c r="O37" s="220"/>
      <c r="P37" s="220" t="s">
        <v>371</v>
      </c>
      <c r="Q37" s="221">
        <v>0</v>
      </c>
      <c r="R37" s="26"/>
      <c r="S37" s="577"/>
      <c r="T37" s="577"/>
      <c r="U37" s="577"/>
    </row>
    <row r="38" spans="2:23" ht="21" x14ac:dyDescent="0.3">
      <c r="B38" s="137" t="s">
        <v>270</v>
      </c>
      <c r="C38" s="101" t="s">
        <v>362</v>
      </c>
      <c r="D38" s="11" t="s">
        <v>378</v>
      </c>
      <c r="E38" s="102">
        <v>0</v>
      </c>
      <c r="F38" s="216" t="s">
        <v>379</v>
      </c>
      <c r="G38" s="217" t="s">
        <v>26</v>
      </c>
      <c r="H38" s="251">
        <f>H32+600</f>
        <v>16590</v>
      </c>
      <c r="I38" s="222">
        <v>600</v>
      </c>
      <c r="J38" s="223">
        <f t="shared" si="2"/>
        <v>15990</v>
      </c>
      <c r="K38" s="206" t="s">
        <v>365</v>
      </c>
      <c r="L38" s="218">
        <v>7.0000000000000007E-2</v>
      </c>
      <c r="M38" s="219">
        <v>7.0000000000000007E-2</v>
      </c>
      <c r="N38" s="219">
        <v>7.0000000000000007E-2</v>
      </c>
      <c r="O38" s="220"/>
      <c r="P38" s="220" t="s">
        <v>366</v>
      </c>
      <c r="Q38" s="221">
        <v>0</v>
      </c>
      <c r="R38" s="26"/>
      <c r="S38" s="577"/>
      <c r="T38" s="577"/>
      <c r="U38" s="577"/>
    </row>
    <row r="39" spans="2:23" ht="21" x14ac:dyDescent="0.3">
      <c r="B39" s="137" t="s">
        <v>270</v>
      </c>
      <c r="C39" s="101" t="s">
        <v>362</v>
      </c>
      <c r="D39" s="11" t="s">
        <v>380</v>
      </c>
      <c r="E39" s="102">
        <v>0</v>
      </c>
      <c r="F39" s="216" t="s">
        <v>381</v>
      </c>
      <c r="G39" s="217" t="s">
        <v>26</v>
      </c>
      <c r="H39" s="251">
        <f>$H$37</f>
        <v>18590</v>
      </c>
      <c r="I39" s="222">
        <v>1100</v>
      </c>
      <c r="J39" s="223">
        <f t="shared" si="2"/>
        <v>17490</v>
      </c>
      <c r="K39" s="206" t="s">
        <v>295</v>
      </c>
      <c r="L39" s="218">
        <v>7.0000000000000007E-2</v>
      </c>
      <c r="M39" s="219">
        <v>7.0000000000000007E-2</v>
      </c>
      <c r="N39" s="219">
        <v>7.0000000000000007E-2</v>
      </c>
      <c r="O39" s="220"/>
      <c r="P39" s="220" t="s">
        <v>371</v>
      </c>
      <c r="Q39" s="221">
        <v>0</v>
      </c>
      <c r="R39" s="26"/>
      <c r="S39" s="577"/>
      <c r="T39" s="577"/>
      <c r="U39" s="577"/>
    </row>
    <row r="40" spans="2:23" ht="21" x14ac:dyDescent="0.3">
      <c r="B40" s="137" t="s">
        <v>270</v>
      </c>
      <c r="C40" s="101" t="s">
        <v>362</v>
      </c>
      <c r="D40" s="11" t="s">
        <v>382</v>
      </c>
      <c r="E40" s="102">
        <v>0</v>
      </c>
      <c r="F40" s="216" t="s">
        <v>383</v>
      </c>
      <c r="G40" s="217" t="s">
        <v>384</v>
      </c>
      <c r="H40" s="251">
        <f>H32+600</f>
        <v>16590</v>
      </c>
      <c r="I40" s="222">
        <v>600</v>
      </c>
      <c r="J40" s="223">
        <f t="shared" si="2"/>
        <v>15990</v>
      </c>
      <c r="K40" s="206" t="s">
        <v>365</v>
      </c>
      <c r="L40" s="218">
        <v>7.0000000000000007E-2</v>
      </c>
      <c r="M40" s="219">
        <v>7.0000000000000007E-2</v>
      </c>
      <c r="N40" s="219">
        <v>7.0000000000000007E-2</v>
      </c>
      <c r="O40" s="220"/>
      <c r="P40" s="220" t="s">
        <v>366</v>
      </c>
      <c r="Q40" s="221">
        <v>0</v>
      </c>
      <c r="R40" s="26"/>
      <c r="S40" s="577"/>
      <c r="T40" s="577"/>
      <c r="U40" s="577"/>
    </row>
    <row r="41" spans="2:23" ht="21" x14ac:dyDescent="0.3">
      <c r="B41" s="137" t="s">
        <v>270</v>
      </c>
      <c r="C41" s="101" t="s">
        <v>362</v>
      </c>
      <c r="D41" s="11" t="s">
        <v>385</v>
      </c>
      <c r="E41" s="102">
        <v>0</v>
      </c>
      <c r="F41" s="216" t="s">
        <v>386</v>
      </c>
      <c r="G41" s="217" t="s">
        <v>384</v>
      </c>
      <c r="H41" s="251">
        <f>$H$37</f>
        <v>18590</v>
      </c>
      <c r="I41" s="222">
        <v>1100</v>
      </c>
      <c r="J41" s="223">
        <f t="shared" si="2"/>
        <v>17490</v>
      </c>
      <c r="K41" s="206" t="s">
        <v>295</v>
      </c>
      <c r="L41" s="218">
        <v>7.0000000000000007E-2</v>
      </c>
      <c r="M41" s="219">
        <v>7.0000000000000007E-2</v>
      </c>
      <c r="N41" s="219">
        <v>7.0000000000000007E-2</v>
      </c>
      <c r="O41" s="220"/>
      <c r="P41" s="220" t="s">
        <v>371</v>
      </c>
      <c r="Q41" s="221">
        <v>0</v>
      </c>
      <c r="R41" s="26"/>
      <c r="S41" s="577"/>
      <c r="T41" s="577"/>
      <c r="U41" s="577"/>
    </row>
    <row r="42" spans="2:23" ht="21" x14ac:dyDescent="0.4">
      <c r="B42" s="134" t="s">
        <v>270</v>
      </c>
      <c r="C42" s="175" t="s">
        <v>387</v>
      </c>
      <c r="D42" s="16" t="s">
        <v>388</v>
      </c>
      <c r="E42" s="117">
        <v>7.4999999999999997E-2</v>
      </c>
      <c r="F42" s="176" t="s">
        <v>389</v>
      </c>
      <c r="G42" s="177" t="s">
        <v>21</v>
      </c>
      <c r="H42" s="488">
        <v>17990</v>
      </c>
      <c r="I42" s="489"/>
      <c r="J42" s="490">
        <f>+H42-I42</f>
        <v>17990</v>
      </c>
      <c r="K42" s="205" t="s">
        <v>312</v>
      </c>
      <c r="L42" s="181">
        <v>7.0000000000000007E-2</v>
      </c>
      <c r="M42" s="182">
        <v>7.0000000000000007E-2</v>
      </c>
      <c r="N42" s="182">
        <v>7.0000000000000007E-2</v>
      </c>
      <c r="O42" s="183"/>
      <c r="P42" s="183" t="s">
        <v>390</v>
      </c>
      <c r="Q42" s="428">
        <v>0</v>
      </c>
      <c r="R42" s="275"/>
      <c r="S42" s="411">
        <v>0.01</v>
      </c>
      <c r="T42" s="411" t="s">
        <v>353</v>
      </c>
      <c r="U42" s="644">
        <v>20</v>
      </c>
      <c r="V42" s="421"/>
      <c r="W42" s="421"/>
    </row>
    <row r="43" spans="2:23" ht="21" x14ac:dyDescent="0.4">
      <c r="B43" s="137" t="s">
        <v>270</v>
      </c>
      <c r="C43" s="185" t="s">
        <v>387</v>
      </c>
      <c r="D43" t="s">
        <v>391</v>
      </c>
      <c r="E43" s="102">
        <v>7.4999999999999997E-2</v>
      </c>
      <c r="F43" s="186" t="s">
        <v>392</v>
      </c>
      <c r="G43" s="187" t="s">
        <v>21</v>
      </c>
      <c r="H43" s="485">
        <v>19490</v>
      </c>
      <c r="I43" s="486">
        <v>250</v>
      </c>
      <c r="J43" s="487">
        <f t="shared" ref="J43:J45" si="3">H43-I43</f>
        <v>19240</v>
      </c>
      <c r="K43" s="206" t="s">
        <v>312</v>
      </c>
      <c r="L43" s="192">
        <v>7.0000000000000007E-2</v>
      </c>
      <c r="M43" s="193">
        <v>7.0000000000000007E-2</v>
      </c>
      <c r="N43" s="193">
        <v>7.0000000000000007E-2</v>
      </c>
      <c r="O43" s="194"/>
      <c r="P43" s="194" t="s">
        <v>393</v>
      </c>
      <c r="Q43" s="422">
        <v>0</v>
      </c>
      <c r="R43" s="68"/>
      <c r="S43" s="414">
        <v>0.01</v>
      </c>
      <c r="T43" s="414" t="str">
        <f>+T42</f>
        <v>BONO</v>
      </c>
      <c r="U43" s="645"/>
    </row>
    <row r="44" spans="2:23" ht="21" x14ac:dyDescent="0.4">
      <c r="B44" s="137" t="s">
        <v>270</v>
      </c>
      <c r="C44" s="185" t="s">
        <v>387</v>
      </c>
      <c r="D44" t="s">
        <v>394</v>
      </c>
      <c r="E44" s="102">
        <v>7.4999999999999997E-2</v>
      </c>
      <c r="F44" s="186" t="s">
        <v>395</v>
      </c>
      <c r="G44" s="187" t="s">
        <v>21</v>
      </c>
      <c r="H44" s="485">
        <v>19490</v>
      </c>
      <c r="I44" s="486">
        <v>250</v>
      </c>
      <c r="J44" s="487">
        <f t="shared" si="3"/>
        <v>19240</v>
      </c>
      <c r="K44" s="206" t="s">
        <v>312</v>
      </c>
      <c r="L44" s="192">
        <v>7.0000000000000007E-2</v>
      </c>
      <c r="M44" s="193">
        <v>7.0000000000000007E-2</v>
      </c>
      <c r="N44" s="193">
        <v>7.0000000000000007E-2</v>
      </c>
      <c r="O44" s="194"/>
      <c r="P44" s="194" t="s">
        <v>396</v>
      </c>
      <c r="Q44" s="422">
        <v>0</v>
      </c>
      <c r="R44" s="68"/>
      <c r="S44" s="414">
        <v>0.01</v>
      </c>
      <c r="T44" s="414" t="str">
        <f t="shared" ref="T44:T57" si="4">+T43</f>
        <v>BONO</v>
      </c>
      <c r="U44" s="645"/>
    </row>
    <row r="45" spans="2:23" ht="21" x14ac:dyDescent="0.4">
      <c r="B45" s="137" t="s">
        <v>270</v>
      </c>
      <c r="C45" s="185" t="s">
        <v>387</v>
      </c>
      <c r="D45" t="s">
        <v>397</v>
      </c>
      <c r="E45" s="102">
        <v>7.4999999999999997E-2</v>
      </c>
      <c r="F45" s="186" t="s">
        <v>398</v>
      </c>
      <c r="G45" s="187" t="s">
        <v>21</v>
      </c>
      <c r="H45" s="485">
        <v>20490</v>
      </c>
      <c r="I45" s="486">
        <v>250</v>
      </c>
      <c r="J45" s="487">
        <f t="shared" si="3"/>
        <v>20240</v>
      </c>
      <c r="K45" s="206" t="s">
        <v>312</v>
      </c>
      <c r="L45" s="192">
        <v>7.0000000000000007E-2</v>
      </c>
      <c r="M45" s="193">
        <v>7.0000000000000007E-2</v>
      </c>
      <c r="N45" s="193">
        <v>7.0000000000000007E-2</v>
      </c>
      <c r="O45" s="194"/>
      <c r="P45" s="194" t="s">
        <v>399</v>
      </c>
      <c r="Q45" s="422">
        <v>0</v>
      </c>
      <c r="R45" s="68"/>
      <c r="S45" s="414">
        <v>0.01</v>
      </c>
      <c r="T45" s="414" t="str">
        <f t="shared" si="4"/>
        <v>BONO</v>
      </c>
      <c r="U45" s="645"/>
    </row>
    <row r="46" spans="2:23" ht="21" x14ac:dyDescent="0.4">
      <c r="B46" s="137" t="s">
        <v>270</v>
      </c>
      <c r="C46" s="185" t="s">
        <v>387</v>
      </c>
      <c r="D46" t="s">
        <v>400</v>
      </c>
      <c r="E46" s="102">
        <v>0</v>
      </c>
      <c r="F46" s="186" t="s">
        <v>401</v>
      </c>
      <c r="G46" s="187" t="s">
        <v>26</v>
      </c>
      <c r="H46" s="491">
        <f>+H42+600</f>
        <v>18590</v>
      </c>
      <c r="I46" s="492">
        <v>600</v>
      </c>
      <c r="J46" s="493">
        <f>+H46-I46</f>
        <v>17990</v>
      </c>
      <c r="K46" s="206" t="s">
        <v>312</v>
      </c>
      <c r="L46" s="192">
        <v>7.0000000000000007E-2</v>
      </c>
      <c r="M46" s="193">
        <v>7.0000000000000007E-2</v>
      </c>
      <c r="N46" s="193">
        <v>7.0000000000000007E-2</v>
      </c>
      <c r="O46" s="194"/>
      <c r="P46" s="194" t="s">
        <v>390</v>
      </c>
      <c r="Q46" s="422">
        <v>0</v>
      </c>
      <c r="R46" s="68"/>
      <c r="S46" s="414">
        <v>0.01</v>
      </c>
      <c r="T46" s="414" t="str">
        <f t="shared" si="4"/>
        <v>BONO</v>
      </c>
      <c r="U46" s="645"/>
    </row>
    <row r="47" spans="2:23" ht="21" x14ac:dyDescent="0.4">
      <c r="B47" s="137" t="s">
        <v>270</v>
      </c>
      <c r="C47" s="185" t="s">
        <v>387</v>
      </c>
      <c r="D47" t="s">
        <v>402</v>
      </c>
      <c r="E47" s="102">
        <v>0</v>
      </c>
      <c r="F47" s="186" t="s">
        <v>403</v>
      </c>
      <c r="G47" s="187" t="s">
        <v>26</v>
      </c>
      <c r="H47" s="189">
        <f>+H43+600</f>
        <v>20090</v>
      </c>
      <c r="I47" s="190">
        <v>600</v>
      </c>
      <c r="J47" s="191">
        <f t="shared" ref="J47:J73" si="5">H47-I47</f>
        <v>19490</v>
      </c>
      <c r="K47" s="206" t="s">
        <v>312</v>
      </c>
      <c r="L47" s="192">
        <v>7.0000000000000007E-2</v>
      </c>
      <c r="M47" s="193">
        <v>7.0000000000000007E-2</v>
      </c>
      <c r="N47" s="193">
        <v>7.0000000000000007E-2</v>
      </c>
      <c r="O47" s="194"/>
      <c r="P47" s="194" t="s">
        <v>393</v>
      </c>
      <c r="Q47" s="422">
        <v>0</v>
      </c>
      <c r="R47" s="68"/>
      <c r="S47" s="414">
        <v>0.01</v>
      </c>
      <c r="T47" s="414" t="str">
        <f t="shared" si="4"/>
        <v>BONO</v>
      </c>
      <c r="U47" s="645"/>
    </row>
    <row r="48" spans="2:23" ht="21" x14ac:dyDescent="0.4">
      <c r="B48" s="137" t="s">
        <v>270</v>
      </c>
      <c r="C48" s="185" t="s">
        <v>387</v>
      </c>
      <c r="D48" t="s">
        <v>404</v>
      </c>
      <c r="E48" s="102">
        <v>0</v>
      </c>
      <c r="F48" s="186" t="s">
        <v>405</v>
      </c>
      <c r="G48" s="187" t="s">
        <v>26</v>
      </c>
      <c r="H48" s="189">
        <f t="shared" ref="H48:H49" si="6">+H44+600</f>
        <v>20090</v>
      </c>
      <c r="I48" s="190">
        <v>1100</v>
      </c>
      <c r="J48" s="191">
        <f t="shared" si="5"/>
        <v>18990</v>
      </c>
      <c r="K48" s="206" t="s">
        <v>312</v>
      </c>
      <c r="L48" s="192">
        <v>7.0000000000000007E-2</v>
      </c>
      <c r="M48" s="193">
        <v>7.0000000000000007E-2</v>
      </c>
      <c r="N48" s="193">
        <v>7.0000000000000007E-2</v>
      </c>
      <c r="O48" s="194"/>
      <c r="P48" s="194" t="s">
        <v>396</v>
      </c>
      <c r="Q48" s="422">
        <v>0</v>
      </c>
      <c r="R48" s="68"/>
      <c r="S48" s="414">
        <v>0.01</v>
      </c>
      <c r="T48" s="414" t="str">
        <f t="shared" si="4"/>
        <v>BONO</v>
      </c>
      <c r="U48" s="645"/>
    </row>
    <row r="49" spans="2:21" ht="21" x14ac:dyDescent="0.4">
      <c r="B49" s="137" t="s">
        <v>270</v>
      </c>
      <c r="C49" s="185" t="s">
        <v>387</v>
      </c>
      <c r="D49" t="s">
        <v>406</v>
      </c>
      <c r="E49" s="102">
        <v>0</v>
      </c>
      <c r="F49" s="186" t="s">
        <v>407</v>
      </c>
      <c r="G49" s="187" t="s">
        <v>26</v>
      </c>
      <c r="H49" s="189">
        <f t="shared" si="6"/>
        <v>21090</v>
      </c>
      <c r="I49" s="190">
        <v>1100</v>
      </c>
      <c r="J49" s="191">
        <f t="shared" si="5"/>
        <v>19990</v>
      </c>
      <c r="K49" s="206" t="s">
        <v>312</v>
      </c>
      <c r="L49" s="192">
        <v>7.0000000000000007E-2</v>
      </c>
      <c r="M49" s="193">
        <v>7.0000000000000007E-2</v>
      </c>
      <c r="N49" s="193">
        <v>7.0000000000000007E-2</v>
      </c>
      <c r="O49" s="194"/>
      <c r="P49" s="194" t="s">
        <v>399</v>
      </c>
      <c r="Q49" s="422">
        <v>0</v>
      </c>
      <c r="R49" s="68"/>
      <c r="S49" s="414">
        <v>0.01</v>
      </c>
      <c r="T49" s="414" t="str">
        <f t="shared" si="4"/>
        <v>BONO</v>
      </c>
      <c r="U49" s="645"/>
    </row>
    <row r="50" spans="2:21" ht="21" x14ac:dyDescent="0.4">
      <c r="B50" s="137" t="s">
        <v>270</v>
      </c>
      <c r="C50" s="185" t="s">
        <v>387</v>
      </c>
      <c r="D50" t="s">
        <v>408</v>
      </c>
      <c r="E50" s="102">
        <v>0</v>
      </c>
      <c r="F50" s="186" t="s">
        <v>409</v>
      </c>
      <c r="G50" s="187" t="s">
        <v>26</v>
      </c>
      <c r="H50" s="189">
        <f>+H46</f>
        <v>18590</v>
      </c>
      <c r="I50" s="190">
        <v>600</v>
      </c>
      <c r="J50" s="191">
        <f t="shared" si="5"/>
        <v>17990</v>
      </c>
      <c r="K50" s="206" t="s">
        <v>312</v>
      </c>
      <c r="L50" s="192">
        <v>7.0000000000000007E-2</v>
      </c>
      <c r="M50" s="193">
        <v>7.0000000000000007E-2</v>
      </c>
      <c r="N50" s="193">
        <v>7.0000000000000007E-2</v>
      </c>
      <c r="O50" s="194"/>
      <c r="P50" s="194" t="s">
        <v>390</v>
      </c>
      <c r="Q50" s="422">
        <v>0</v>
      </c>
      <c r="R50" s="68"/>
      <c r="S50" s="414">
        <v>0.01</v>
      </c>
      <c r="T50" s="414" t="str">
        <f t="shared" si="4"/>
        <v>BONO</v>
      </c>
      <c r="U50" s="645"/>
    </row>
    <row r="51" spans="2:21" ht="21" x14ac:dyDescent="0.4">
      <c r="B51" s="137" t="s">
        <v>270</v>
      </c>
      <c r="C51" s="185" t="s">
        <v>387</v>
      </c>
      <c r="D51" t="s">
        <v>410</v>
      </c>
      <c r="E51" s="102">
        <v>0</v>
      </c>
      <c r="F51" s="186" t="s">
        <v>411</v>
      </c>
      <c r="G51" s="187" t="s">
        <v>26</v>
      </c>
      <c r="H51" s="189">
        <f t="shared" ref="H51:H52" si="7">+H47</f>
        <v>20090</v>
      </c>
      <c r="I51" s="190">
        <v>600</v>
      </c>
      <c r="J51" s="191">
        <f t="shared" si="5"/>
        <v>19490</v>
      </c>
      <c r="K51" s="206" t="s">
        <v>312</v>
      </c>
      <c r="L51" s="192">
        <v>7.0000000000000007E-2</v>
      </c>
      <c r="M51" s="193">
        <v>7.0000000000000007E-2</v>
      </c>
      <c r="N51" s="193">
        <v>7.0000000000000007E-2</v>
      </c>
      <c r="O51" s="194"/>
      <c r="P51" s="194" t="s">
        <v>393</v>
      </c>
      <c r="Q51" s="422">
        <v>0</v>
      </c>
      <c r="R51" s="68"/>
      <c r="S51" s="414">
        <v>0.01</v>
      </c>
      <c r="T51" s="414" t="str">
        <f t="shared" si="4"/>
        <v>BONO</v>
      </c>
      <c r="U51" s="645"/>
    </row>
    <row r="52" spans="2:21" ht="21" x14ac:dyDescent="0.4">
      <c r="B52" s="137" t="s">
        <v>270</v>
      </c>
      <c r="C52" s="185" t="s">
        <v>387</v>
      </c>
      <c r="D52" t="s">
        <v>412</v>
      </c>
      <c r="E52" s="102">
        <v>0</v>
      </c>
      <c r="F52" s="186" t="s">
        <v>413</v>
      </c>
      <c r="G52" s="187" t="s">
        <v>26</v>
      </c>
      <c r="H52" s="189">
        <f t="shared" si="7"/>
        <v>20090</v>
      </c>
      <c r="I52" s="190">
        <v>1100</v>
      </c>
      <c r="J52" s="191">
        <f t="shared" si="5"/>
        <v>18990</v>
      </c>
      <c r="K52" s="206" t="s">
        <v>312</v>
      </c>
      <c r="L52" s="192">
        <v>7.0000000000000007E-2</v>
      </c>
      <c r="M52" s="193">
        <v>7.0000000000000007E-2</v>
      </c>
      <c r="N52" s="193">
        <v>7.0000000000000007E-2</v>
      </c>
      <c r="O52" s="194"/>
      <c r="P52" s="194" t="s">
        <v>396</v>
      </c>
      <c r="Q52" s="422">
        <v>0</v>
      </c>
      <c r="R52" s="68"/>
      <c r="S52" s="414">
        <v>0.01</v>
      </c>
      <c r="T52" s="414" t="str">
        <f t="shared" si="4"/>
        <v>BONO</v>
      </c>
      <c r="U52" s="645"/>
    </row>
    <row r="53" spans="2:21" ht="21" x14ac:dyDescent="0.4">
      <c r="B53" s="137" t="s">
        <v>270</v>
      </c>
      <c r="C53" s="185" t="s">
        <v>387</v>
      </c>
      <c r="D53" t="s">
        <v>414</v>
      </c>
      <c r="E53" s="102">
        <v>0</v>
      </c>
      <c r="F53" s="186" t="s">
        <v>415</v>
      </c>
      <c r="G53" s="187" t="s">
        <v>26</v>
      </c>
      <c r="H53" s="189">
        <f>+H49</f>
        <v>21090</v>
      </c>
      <c r="I53" s="190">
        <v>1100</v>
      </c>
      <c r="J53" s="191">
        <f t="shared" si="5"/>
        <v>19990</v>
      </c>
      <c r="K53" s="206" t="s">
        <v>312</v>
      </c>
      <c r="L53" s="192">
        <v>7.0000000000000007E-2</v>
      </c>
      <c r="M53" s="193">
        <v>7.0000000000000007E-2</v>
      </c>
      <c r="N53" s="193">
        <v>7.0000000000000007E-2</v>
      </c>
      <c r="O53" s="194"/>
      <c r="P53" s="194" t="s">
        <v>399</v>
      </c>
      <c r="Q53" s="422">
        <v>0</v>
      </c>
      <c r="R53" s="68"/>
      <c r="S53" s="414">
        <v>0.01</v>
      </c>
      <c r="T53" s="414" t="str">
        <f t="shared" si="4"/>
        <v>BONO</v>
      </c>
      <c r="U53" s="645"/>
    </row>
    <row r="54" spans="2:21" ht="21" x14ac:dyDescent="0.4">
      <c r="B54" s="137" t="s">
        <v>270</v>
      </c>
      <c r="C54" s="185" t="s">
        <v>387</v>
      </c>
      <c r="D54" t="s">
        <v>416</v>
      </c>
      <c r="E54" s="102">
        <v>0</v>
      </c>
      <c r="F54" s="186" t="s">
        <v>417</v>
      </c>
      <c r="G54" s="187" t="s">
        <v>384</v>
      </c>
      <c r="H54" s="189">
        <f t="shared" ref="H54:H57" si="8">+H50</f>
        <v>18590</v>
      </c>
      <c r="I54" s="190">
        <v>600</v>
      </c>
      <c r="J54" s="191">
        <f t="shared" si="5"/>
        <v>17990</v>
      </c>
      <c r="K54" s="206" t="s">
        <v>312</v>
      </c>
      <c r="L54" s="192">
        <v>7.0000000000000007E-2</v>
      </c>
      <c r="M54" s="193">
        <v>7.0000000000000007E-2</v>
      </c>
      <c r="N54" s="193">
        <v>7.0000000000000007E-2</v>
      </c>
      <c r="O54" s="194"/>
      <c r="P54" s="194" t="s">
        <v>390</v>
      </c>
      <c r="Q54" s="422">
        <v>0</v>
      </c>
      <c r="R54" s="68"/>
      <c r="S54" s="414">
        <v>0.01</v>
      </c>
      <c r="T54" s="414" t="str">
        <f t="shared" si="4"/>
        <v>BONO</v>
      </c>
      <c r="U54" s="645"/>
    </row>
    <row r="55" spans="2:21" ht="21" x14ac:dyDescent="0.4">
      <c r="B55" s="137" t="s">
        <v>270</v>
      </c>
      <c r="C55" s="185" t="s">
        <v>387</v>
      </c>
      <c r="D55" t="s">
        <v>418</v>
      </c>
      <c r="E55" s="102">
        <v>0</v>
      </c>
      <c r="F55" s="186" t="s">
        <v>419</v>
      </c>
      <c r="G55" s="187" t="s">
        <v>384</v>
      </c>
      <c r="H55" s="189">
        <f t="shared" si="8"/>
        <v>20090</v>
      </c>
      <c r="I55" s="190">
        <v>600</v>
      </c>
      <c r="J55" s="191">
        <f t="shared" si="5"/>
        <v>19490</v>
      </c>
      <c r="K55" s="206" t="s">
        <v>312</v>
      </c>
      <c r="L55" s="192">
        <v>7.0000000000000007E-2</v>
      </c>
      <c r="M55" s="193">
        <v>7.0000000000000007E-2</v>
      </c>
      <c r="N55" s="193">
        <v>7.0000000000000007E-2</v>
      </c>
      <c r="O55" s="194"/>
      <c r="P55" s="194" t="s">
        <v>393</v>
      </c>
      <c r="Q55" s="422">
        <v>0</v>
      </c>
      <c r="R55" s="68"/>
      <c r="S55" s="414">
        <v>0.01</v>
      </c>
      <c r="T55" s="414" t="str">
        <f t="shared" si="4"/>
        <v>BONO</v>
      </c>
      <c r="U55" s="645"/>
    </row>
    <row r="56" spans="2:21" ht="21" x14ac:dyDescent="0.4">
      <c r="B56" s="137" t="s">
        <v>270</v>
      </c>
      <c r="C56" s="185" t="s">
        <v>387</v>
      </c>
      <c r="D56" t="s">
        <v>420</v>
      </c>
      <c r="E56" s="102">
        <v>0</v>
      </c>
      <c r="F56" s="186" t="s">
        <v>421</v>
      </c>
      <c r="G56" s="187" t="s">
        <v>384</v>
      </c>
      <c r="H56" s="189">
        <f t="shared" si="8"/>
        <v>20090</v>
      </c>
      <c r="I56" s="190">
        <v>1100</v>
      </c>
      <c r="J56" s="191">
        <f t="shared" si="5"/>
        <v>18990</v>
      </c>
      <c r="K56" s="206" t="s">
        <v>312</v>
      </c>
      <c r="L56" s="192">
        <v>7.0000000000000007E-2</v>
      </c>
      <c r="M56" s="193">
        <v>7.0000000000000007E-2</v>
      </c>
      <c r="N56" s="193">
        <v>7.0000000000000007E-2</v>
      </c>
      <c r="O56" s="194"/>
      <c r="P56" s="194" t="s">
        <v>396</v>
      </c>
      <c r="Q56" s="422">
        <v>0</v>
      </c>
      <c r="R56" s="68"/>
      <c r="S56" s="414">
        <v>0.01</v>
      </c>
      <c r="T56" s="414" t="str">
        <f t="shared" si="4"/>
        <v>BONO</v>
      </c>
      <c r="U56" s="645"/>
    </row>
    <row r="57" spans="2:21" ht="21" x14ac:dyDescent="0.4">
      <c r="B57" s="168" t="s">
        <v>270</v>
      </c>
      <c r="C57" s="195" t="s">
        <v>387</v>
      </c>
      <c r="D57" s="14" t="s">
        <v>422</v>
      </c>
      <c r="E57" s="151">
        <v>0</v>
      </c>
      <c r="F57" s="196" t="s">
        <v>423</v>
      </c>
      <c r="G57" s="197" t="s">
        <v>384</v>
      </c>
      <c r="H57" s="189">
        <f t="shared" si="8"/>
        <v>21090</v>
      </c>
      <c r="I57" s="190">
        <v>1100</v>
      </c>
      <c r="J57" s="191">
        <f t="shared" si="5"/>
        <v>19990</v>
      </c>
      <c r="K57" s="206" t="s">
        <v>312</v>
      </c>
      <c r="L57" s="192">
        <v>7.0000000000000007E-2</v>
      </c>
      <c r="M57" s="193">
        <v>7.0000000000000007E-2</v>
      </c>
      <c r="N57" s="193">
        <v>7.0000000000000007E-2</v>
      </c>
      <c r="O57" s="194"/>
      <c r="P57" s="194" t="s">
        <v>399</v>
      </c>
      <c r="Q57" s="422">
        <v>0</v>
      </c>
      <c r="R57" s="68"/>
      <c r="S57" s="414">
        <v>0.01</v>
      </c>
      <c r="T57" s="414" t="str">
        <f t="shared" si="4"/>
        <v>BONO</v>
      </c>
      <c r="U57" s="646"/>
    </row>
    <row r="58" spans="2:21" ht="21" x14ac:dyDescent="0.4">
      <c r="B58" s="134" t="s">
        <v>270</v>
      </c>
      <c r="C58" s="175" t="s">
        <v>424</v>
      </c>
      <c r="D58" s="16" t="s">
        <v>425</v>
      </c>
      <c r="E58" s="117">
        <v>7.4999999999999997E-2</v>
      </c>
      <c r="F58" s="176" t="s">
        <v>426</v>
      </c>
      <c r="G58" s="177" t="s">
        <v>21</v>
      </c>
      <c r="H58" s="482">
        <v>21990</v>
      </c>
      <c r="I58" s="483">
        <v>300</v>
      </c>
      <c r="J58" s="497">
        <f t="shared" si="5"/>
        <v>21690</v>
      </c>
      <c r="K58" s="180" t="s">
        <v>427</v>
      </c>
      <c r="L58" s="181">
        <v>7.0000000000000007E-2</v>
      </c>
      <c r="M58" s="182">
        <v>7.0000000000000007E-2</v>
      </c>
      <c r="N58" s="182">
        <v>7.0000000000000007E-2</v>
      </c>
      <c r="O58" s="183"/>
      <c r="P58" s="183"/>
      <c r="Q58" s="184">
        <v>0</v>
      </c>
      <c r="R58" s="275"/>
      <c r="S58" s="411"/>
      <c r="T58" s="411"/>
      <c r="U58" s="423"/>
    </row>
    <row r="59" spans="2:21" ht="21" x14ac:dyDescent="0.4">
      <c r="B59" s="137" t="s">
        <v>270</v>
      </c>
      <c r="C59" s="185" t="s">
        <v>424</v>
      </c>
      <c r="D59" t="s">
        <v>428</v>
      </c>
      <c r="E59" s="102">
        <v>7.4999999999999997E-2</v>
      </c>
      <c r="F59" s="186" t="s">
        <v>429</v>
      </c>
      <c r="G59" s="187" t="s">
        <v>21</v>
      </c>
      <c r="H59" s="485">
        <v>22990</v>
      </c>
      <c r="I59" s="486">
        <v>300</v>
      </c>
      <c r="J59" s="498">
        <f t="shared" si="5"/>
        <v>22690</v>
      </c>
      <c r="K59" s="188" t="s">
        <v>427</v>
      </c>
      <c r="L59" s="192">
        <v>7.0000000000000007E-2</v>
      </c>
      <c r="M59" s="193">
        <v>7.0000000000000007E-2</v>
      </c>
      <c r="N59" s="193">
        <v>7.0000000000000007E-2</v>
      </c>
      <c r="O59" s="194"/>
      <c r="P59" s="194"/>
      <c r="Q59" s="422">
        <v>0</v>
      </c>
      <c r="R59" s="68"/>
      <c r="S59" s="414"/>
      <c r="T59" s="414"/>
      <c r="U59" s="424"/>
    </row>
    <row r="60" spans="2:21" ht="21" x14ac:dyDescent="0.4">
      <c r="B60" s="137" t="s">
        <v>270</v>
      </c>
      <c r="C60" s="185" t="s">
        <v>424</v>
      </c>
      <c r="D60" t="s">
        <v>430</v>
      </c>
      <c r="E60" s="102">
        <v>0</v>
      </c>
      <c r="F60" s="232" t="s">
        <v>431</v>
      </c>
      <c r="G60" s="233" t="s">
        <v>26</v>
      </c>
      <c r="H60" s="485">
        <f>+H58+600</f>
        <v>22590</v>
      </c>
      <c r="I60" s="486">
        <v>600</v>
      </c>
      <c r="J60" s="498">
        <f t="shared" si="5"/>
        <v>21990</v>
      </c>
      <c r="K60" s="188" t="s">
        <v>427</v>
      </c>
      <c r="L60" s="192">
        <v>7.0000000000000007E-2</v>
      </c>
      <c r="M60" s="193">
        <v>7.0000000000000007E-2</v>
      </c>
      <c r="N60" s="193">
        <v>7.0000000000000007E-2</v>
      </c>
      <c r="O60" s="194"/>
      <c r="P60" s="194"/>
      <c r="Q60" s="105">
        <v>0</v>
      </c>
      <c r="R60" s="68"/>
      <c r="S60" s="414"/>
      <c r="T60" s="414"/>
      <c r="U60" s="424"/>
    </row>
    <row r="61" spans="2:21" ht="21" x14ac:dyDescent="0.4">
      <c r="B61" s="168" t="s">
        <v>270</v>
      </c>
      <c r="C61" s="195" t="s">
        <v>424</v>
      </c>
      <c r="D61" s="14" t="s">
        <v>432</v>
      </c>
      <c r="E61" s="151">
        <v>0</v>
      </c>
      <c r="F61" s="234" t="s">
        <v>433</v>
      </c>
      <c r="G61" s="235" t="s">
        <v>26</v>
      </c>
      <c r="H61" s="499">
        <f>+H59+600</f>
        <v>23590</v>
      </c>
      <c r="I61" s="500">
        <v>600</v>
      </c>
      <c r="J61" s="501">
        <f t="shared" si="5"/>
        <v>22990</v>
      </c>
      <c r="K61" s="199" t="s">
        <v>427</v>
      </c>
      <c r="L61" s="200">
        <v>7.0000000000000007E-2</v>
      </c>
      <c r="M61" s="201">
        <v>7.0000000000000007E-2</v>
      </c>
      <c r="N61" s="201">
        <v>7.0000000000000007E-2</v>
      </c>
      <c r="O61" s="202"/>
      <c r="P61" s="202"/>
      <c r="Q61" s="203">
        <v>0</v>
      </c>
      <c r="R61" s="263"/>
      <c r="S61" s="425" t="s">
        <v>26</v>
      </c>
      <c r="T61" s="425" t="s">
        <v>26</v>
      </c>
      <c r="U61" s="426"/>
    </row>
    <row r="62" spans="2:21" ht="21" x14ac:dyDescent="0.4">
      <c r="B62" s="137" t="s">
        <v>270</v>
      </c>
      <c r="C62" s="185" t="s">
        <v>434</v>
      </c>
      <c r="D62" t="s">
        <v>435</v>
      </c>
      <c r="E62" s="102">
        <v>0.1</v>
      </c>
      <c r="F62" s="236" t="s">
        <v>436</v>
      </c>
      <c r="G62" s="187" t="s">
        <v>21</v>
      </c>
      <c r="H62" s="189">
        <v>18990</v>
      </c>
      <c r="I62" s="190">
        <v>1000</v>
      </c>
      <c r="J62" s="191">
        <f t="shared" si="5"/>
        <v>17990</v>
      </c>
      <c r="K62" s="206" t="s">
        <v>437</v>
      </c>
      <c r="L62" s="192">
        <v>7.0000000000000007E-2</v>
      </c>
      <c r="M62" s="193">
        <v>7.0000000000000007E-2</v>
      </c>
      <c r="N62" s="193">
        <v>7.0000000000000007E-2</v>
      </c>
      <c r="O62" s="194"/>
      <c r="P62" s="194" t="s">
        <v>438</v>
      </c>
      <c r="Q62" s="422">
        <v>0</v>
      </c>
      <c r="R62" s="68"/>
      <c r="S62" s="427">
        <v>180</v>
      </c>
      <c r="T62" s="414" t="s">
        <v>439</v>
      </c>
      <c r="U62" s="413" t="s">
        <v>440</v>
      </c>
    </row>
    <row r="63" spans="2:21" ht="21" x14ac:dyDescent="0.4">
      <c r="B63" s="137" t="s">
        <v>270</v>
      </c>
      <c r="C63" s="185" t="s">
        <v>434</v>
      </c>
      <c r="D63" t="s">
        <v>441</v>
      </c>
      <c r="E63" s="102">
        <v>0.1</v>
      </c>
      <c r="F63" s="236" t="s">
        <v>442</v>
      </c>
      <c r="G63" s="187" t="s">
        <v>21</v>
      </c>
      <c r="H63" s="485">
        <v>20990</v>
      </c>
      <c r="I63" s="486">
        <v>1700</v>
      </c>
      <c r="J63" s="487">
        <f t="shared" si="5"/>
        <v>19290</v>
      </c>
      <c r="K63" s="206" t="s">
        <v>437</v>
      </c>
      <c r="L63" s="192">
        <v>7.0000000000000007E-2</v>
      </c>
      <c r="M63" s="193">
        <v>7.0000000000000007E-2</v>
      </c>
      <c r="N63" s="193">
        <v>7.0000000000000007E-2</v>
      </c>
      <c r="O63" s="194"/>
      <c r="P63" s="194" t="s">
        <v>443</v>
      </c>
      <c r="Q63" s="105">
        <v>0</v>
      </c>
      <c r="R63" s="68"/>
      <c r="S63" s="414"/>
      <c r="T63" s="414"/>
      <c r="U63" s="414"/>
    </row>
    <row r="64" spans="2:21" ht="21" x14ac:dyDescent="0.4">
      <c r="B64" s="137" t="s">
        <v>270</v>
      </c>
      <c r="C64" s="185" t="s">
        <v>434</v>
      </c>
      <c r="D64" t="s">
        <v>444</v>
      </c>
      <c r="E64" s="102">
        <v>0.1</v>
      </c>
      <c r="F64" s="236" t="s">
        <v>445</v>
      </c>
      <c r="G64" s="187" t="s">
        <v>21</v>
      </c>
      <c r="H64" s="485">
        <v>21990</v>
      </c>
      <c r="I64" s="486">
        <v>500</v>
      </c>
      <c r="J64" s="487">
        <f t="shared" si="5"/>
        <v>21490</v>
      </c>
      <c r="K64" s="206" t="s">
        <v>437</v>
      </c>
      <c r="L64" s="192">
        <v>7.0000000000000007E-2</v>
      </c>
      <c r="M64" s="193">
        <v>7.0000000000000007E-2</v>
      </c>
      <c r="N64" s="193">
        <v>7.0000000000000007E-2</v>
      </c>
      <c r="O64" s="194"/>
      <c r="P64" s="194" t="s">
        <v>446</v>
      </c>
      <c r="Q64" s="105">
        <v>0</v>
      </c>
      <c r="R64" s="68"/>
      <c r="S64" s="414"/>
      <c r="T64" s="414"/>
      <c r="U64" s="414"/>
    </row>
    <row r="65" spans="2:23" ht="21" x14ac:dyDescent="0.4">
      <c r="B65" s="137" t="s">
        <v>270</v>
      </c>
      <c r="C65" s="185" t="s">
        <v>434</v>
      </c>
      <c r="D65" t="s">
        <v>447</v>
      </c>
      <c r="E65" s="102">
        <v>0.05</v>
      </c>
      <c r="F65" s="236" t="s">
        <v>448</v>
      </c>
      <c r="G65" s="187" t="s">
        <v>21</v>
      </c>
      <c r="H65" s="189">
        <v>22490</v>
      </c>
      <c r="I65" s="190"/>
      <c r="J65" s="191">
        <f t="shared" si="5"/>
        <v>22490</v>
      </c>
      <c r="K65" s="206" t="s">
        <v>437</v>
      </c>
      <c r="L65" s="192">
        <v>7.0000000000000007E-2</v>
      </c>
      <c r="M65" s="193">
        <v>7.0000000000000007E-2</v>
      </c>
      <c r="N65" s="193">
        <v>7.0000000000000007E-2</v>
      </c>
      <c r="O65" s="194"/>
      <c r="P65" s="194"/>
      <c r="Q65" s="105">
        <v>0</v>
      </c>
      <c r="R65" s="68"/>
      <c r="S65" s="414"/>
      <c r="T65" s="414"/>
      <c r="U65" s="414"/>
    </row>
    <row r="66" spans="2:23" ht="21" x14ac:dyDescent="0.4">
      <c r="B66" s="137" t="s">
        <v>270</v>
      </c>
      <c r="C66" s="185" t="s">
        <v>434</v>
      </c>
      <c r="D66" t="s">
        <v>449</v>
      </c>
      <c r="E66" s="102">
        <v>0.05</v>
      </c>
      <c r="F66" s="236" t="s">
        <v>450</v>
      </c>
      <c r="G66" s="187" t="s">
        <v>21</v>
      </c>
      <c r="H66" s="485">
        <v>23990</v>
      </c>
      <c r="I66" s="486">
        <v>100</v>
      </c>
      <c r="J66" s="487">
        <f t="shared" si="5"/>
        <v>23890</v>
      </c>
      <c r="K66" s="206" t="s">
        <v>437</v>
      </c>
      <c r="L66" s="192">
        <v>7.0000000000000007E-2</v>
      </c>
      <c r="M66" s="193">
        <v>7.0000000000000007E-2</v>
      </c>
      <c r="N66" s="193">
        <v>7.0000000000000007E-2</v>
      </c>
      <c r="O66" s="194"/>
      <c r="P66" s="194"/>
      <c r="Q66" s="105">
        <v>0</v>
      </c>
      <c r="R66" s="68"/>
      <c r="S66" s="414"/>
      <c r="T66" s="414"/>
      <c r="U66" s="414"/>
    </row>
    <row r="67" spans="2:23" ht="21" x14ac:dyDescent="0.4">
      <c r="B67" s="137" t="s">
        <v>270</v>
      </c>
      <c r="C67" s="185" t="s">
        <v>434</v>
      </c>
      <c r="D67" t="s">
        <v>451</v>
      </c>
      <c r="E67" s="102">
        <v>0.05</v>
      </c>
      <c r="F67" s="236" t="s">
        <v>452</v>
      </c>
      <c r="G67" s="187" t="s">
        <v>21</v>
      </c>
      <c r="H67" s="485">
        <v>23990</v>
      </c>
      <c r="I67" s="486">
        <v>100</v>
      </c>
      <c r="J67" s="487">
        <f t="shared" si="5"/>
        <v>23890</v>
      </c>
      <c r="K67" s="206" t="s">
        <v>437</v>
      </c>
      <c r="L67" s="192">
        <v>7.0000000000000007E-2</v>
      </c>
      <c r="M67" s="193">
        <v>7.0000000000000007E-2</v>
      </c>
      <c r="N67" s="193">
        <v>7.0000000000000007E-2</v>
      </c>
      <c r="O67" s="194"/>
      <c r="P67" s="194" t="s">
        <v>453</v>
      </c>
      <c r="Q67" s="105">
        <v>0</v>
      </c>
      <c r="R67" s="68"/>
      <c r="S67" s="414"/>
      <c r="T67" s="414"/>
      <c r="U67" s="414"/>
    </row>
    <row r="68" spans="2:23" ht="21" x14ac:dyDescent="0.4">
      <c r="B68" s="137" t="s">
        <v>270</v>
      </c>
      <c r="C68" s="185" t="s">
        <v>434</v>
      </c>
      <c r="D68" t="s">
        <v>454</v>
      </c>
      <c r="E68" s="102">
        <v>0.05</v>
      </c>
      <c r="F68" s="236" t="s">
        <v>455</v>
      </c>
      <c r="G68" s="187" t="s">
        <v>21</v>
      </c>
      <c r="H68" s="189">
        <v>25990</v>
      </c>
      <c r="I68" s="190">
        <v>0</v>
      </c>
      <c r="J68" s="191">
        <f t="shared" si="5"/>
        <v>25990</v>
      </c>
      <c r="K68" s="206" t="s">
        <v>437</v>
      </c>
      <c r="L68" s="192">
        <v>7.0000000000000007E-2</v>
      </c>
      <c r="M68" s="193">
        <v>7.0000000000000007E-2</v>
      </c>
      <c r="N68" s="193">
        <v>7.0000000000000007E-2</v>
      </c>
      <c r="O68" s="194"/>
      <c r="P68" s="194" t="s">
        <v>456</v>
      </c>
      <c r="Q68" s="105">
        <v>0</v>
      </c>
      <c r="R68" s="68"/>
      <c r="S68" s="414"/>
      <c r="T68" s="414"/>
      <c r="U68" s="414"/>
    </row>
    <row r="69" spans="2:23" ht="21" x14ac:dyDescent="0.4">
      <c r="B69" s="137" t="s">
        <v>270</v>
      </c>
      <c r="C69" s="185" t="s">
        <v>434</v>
      </c>
      <c r="D69" t="s">
        <v>457</v>
      </c>
      <c r="E69" s="102">
        <v>0</v>
      </c>
      <c r="F69" s="236" t="s">
        <v>458</v>
      </c>
      <c r="G69" s="187" t="s">
        <v>26</v>
      </c>
      <c r="H69" s="189">
        <f>H62+600</f>
        <v>19590</v>
      </c>
      <c r="I69" s="190">
        <v>2100</v>
      </c>
      <c r="J69" s="191">
        <f t="shared" si="5"/>
        <v>17490</v>
      </c>
      <c r="K69" s="206" t="s">
        <v>437</v>
      </c>
      <c r="L69" s="192">
        <v>7.0000000000000007E-2</v>
      </c>
      <c r="M69" s="193">
        <v>7.0000000000000007E-2</v>
      </c>
      <c r="N69" s="193">
        <v>7.0000000000000007E-2</v>
      </c>
      <c r="O69" s="194"/>
      <c r="P69" s="194" t="s">
        <v>438</v>
      </c>
      <c r="Q69" s="422">
        <v>0</v>
      </c>
      <c r="R69" s="68"/>
      <c r="S69" s="427">
        <f>+S62</f>
        <v>180</v>
      </c>
      <c r="T69" s="414" t="str">
        <f>+T62</f>
        <v>1er mantenimiento</v>
      </c>
      <c r="U69" s="413" t="s">
        <v>440</v>
      </c>
    </row>
    <row r="70" spans="2:23" ht="21" x14ac:dyDescent="0.4">
      <c r="B70" s="137" t="s">
        <v>270</v>
      </c>
      <c r="C70" s="185" t="s">
        <v>434</v>
      </c>
      <c r="D70" t="s">
        <v>459</v>
      </c>
      <c r="E70" s="102">
        <v>0</v>
      </c>
      <c r="F70" s="236" t="s">
        <v>460</v>
      </c>
      <c r="G70" s="187" t="s">
        <v>26</v>
      </c>
      <c r="H70" s="189">
        <f>H63+600</f>
        <v>21590</v>
      </c>
      <c r="I70" s="190">
        <f>+I63</f>
        <v>1700</v>
      </c>
      <c r="J70" s="191">
        <f t="shared" si="5"/>
        <v>19890</v>
      </c>
      <c r="K70" s="206" t="s">
        <v>437</v>
      </c>
      <c r="L70" s="192">
        <v>7.0000000000000007E-2</v>
      </c>
      <c r="M70" s="193">
        <v>7.0000000000000007E-2</v>
      </c>
      <c r="N70" s="193">
        <v>7.0000000000000007E-2</v>
      </c>
      <c r="O70" s="194"/>
      <c r="P70" s="194" t="s">
        <v>443</v>
      </c>
      <c r="Q70" s="105">
        <v>0</v>
      </c>
      <c r="R70" s="68"/>
      <c r="S70" s="414"/>
      <c r="T70" s="414"/>
      <c r="U70" s="414"/>
    </row>
    <row r="71" spans="2:23" ht="21" x14ac:dyDescent="0.4">
      <c r="B71" s="137" t="s">
        <v>270</v>
      </c>
      <c r="C71" s="185" t="s">
        <v>434</v>
      </c>
      <c r="D71" t="s">
        <v>461</v>
      </c>
      <c r="E71" s="102">
        <v>0</v>
      </c>
      <c r="F71" s="236" t="s">
        <v>462</v>
      </c>
      <c r="G71" s="187" t="s">
        <v>26</v>
      </c>
      <c r="H71" s="189">
        <f>H64+600</f>
        <v>22590</v>
      </c>
      <c r="I71" s="190">
        <f>+I64</f>
        <v>500</v>
      </c>
      <c r="J71" s="191">
        <f t="shared" si="5"/>
        <v>22090</v>
      </c>
      <c r="K71" s="206" t="s">
        <v>437</v>
      </c>
      <c r="L71" s="192">
        <v>7.0000000000000007E-2</v>
      </c>
      <c r="M71" s="193">
        <v>7.0000000000000007E-2</v>
      </c>
      <c r="N71" s="193">
        <v>7.0000000000000007E-2</v>
      </c>
      <c r="O71" s="194"/>
      <c r="P71" s="194" t="s">
        <v>446</v>
      </c>
      <c r="Q71" s="105">
        <v>0</v>
      </c>
      <c r="R71" s="68"/>
      <c r="S71" s="414"/>
      <c r="T71" s="414"/>
      <c r="U71" s="414"/>
    </row>
    <row r="72" spans="2:23" ht="21" x14ac:dyDescent="0.4">
      <c r="B72" s="134" t="s">
        <v>270</v>
      </c>
      <c r="C72" s="175" t="s">
        <v>463</v>
      </c>
      <c r="D72" s="16" t="s">
        <v>464</v>
      </c>
      <c r="E72" s="117">
        <v>0.1</v>
      </c>
      <c r="F72" s="176" t="s">
        <v>465</v>
      </c>
      <c r="G72" s="177" t="s">
        <v>21</v>
      </c>
      <c r="H72" s="204">
        <v>18990</v>
      </c>
      <c r="I72" s="178">
        <v>500</v>
      </c>
      <c r="J72" s="179">
        <f t="shared" si="5"/>
        <v>18490</v>
      </c>
      <c r="K72" s="205" t="s">
        <v>437</v>
      </c>
      <c r="L72" s="181">
        <v>7.0000000000000007E-2</v>
      </c>
      <c r="M72" s="182">
        <v>7.0000000000000007E-2</v>
      </c>
      <c r="N72" s="182">
        <v>7.0000000000000007E-2</v>
      </c>
      <c r="O72" s="183"/>
      <c r="P72" s="183" t="s">
        <v>466</v>
      </c>
      <c r="Q72" s="184" t="s">
        <v>22</v>
      </c>
      <c r="R72" s="275"/>
      <c r="S72" s="429">
        <v>500</v>
      </c>
      <c r="T72" s="411" t="s">
        <v>353</v>
      </c>
      <c r="U72" s="647" t="s">
        <v>440</v>
      </c>
    </row>
    <row r="73" spans="2:23" ht="21" x14ac:dyDescent="0.4">
      <c r="B73" s="137" t="s">
        <v>270</v>
      </c>
      <c r="C73" s="185" t="s">
        <v>463</v>
      </c>
      <c r="D73" t="s">
        <v>467</v>
      </c>
      <c r="E73" s="102">
        <v>0.1</v>
      </c>
      <c r="F73" s="186" t="s">
        <v>468</v>
      </c>
      <c r="G73" s="187" t="s">
        <v>21</v>
      </c>
      <c r="H73" s="189">
        <v>20290</v>
      </c>
      <c r="I73" s="190">
        <v>800</v>
      </c>
      <c r="J73" s="191">
        <f t="shared" si="5"/>
        <v>19490</v>
      </c>
      <c r="K73" s="206" t="s">
        <v>437</v>
      </c>
      <c r="L73" s="192">
        <v>7.0000000000000007E-2</v>
      </c>
      <c r="M73" s="193">
        <v>7.0000000000000007E-2</v>
      </c>
      <c r="N73" s="193">
        <v>7.0000000000000007E-2</v>
      </c>
      <c r="O73" s="194"/>
      <c r="P73" s="194" t="s">
        <v>469</v>
      </c>
      <c r="Q73" s="105" t="s">
        <v>22</v>
      </c>
      <c r="R73" s="68"/>
      <c r="S73" s="427">
        <f>+S72</f>
        <v>500</v>
      </c>
      <c r="T73" s="414" t="str">
        <f>+T72</f>
        <v>BONO</v>
      </c>
      <c r="U73" s="648"/>
    </row>
    <row r="74" spans="2:23" ht="21" x14ac:dyDescent="0.4">
      <c r="B74" s="137" t="s">
        <v>270</v>
      </c>
      <c r="C74" s="185" t="s">
        <v>463</v>
      </c>
      <c r="D74" t="s">
        <v>470</v>
      </c>
      <c r="E74" s="102">
        <v>0.05</v>
      </c>
      <c r="F74" s="186" t="s">
        <v>471</v>
      </c>
      <c r="G74" s="187" t="s">
        <v>21</v>
      </c>
      <c r="H74" s="189"/>
      <c r="I74" s="190"/>
      <c r="J74" s="191"/>
      <c r="K74" s="206" t="s">
        <v>437</v>
      </c>
      <c r="L74" s="192">
        <v>7.0000000000000007E-2</v>
      </c>
      <c r="M74" s="193">
        <v>7.0000000000000007E-2</v>
      </c>
      <c r="N74" s="193">
        <v>7.0000000000000007E-2</v>
      </c>
      <c r="O74" s="194"/>
      <c r="P74" s="194" t="s">
        <v>472</v>
      </c>
      <c r="Q74" s="105" t="s">
        <v>22</v>
      </c>
      <c r="R74" s="68"/>
      <c r="S74" s="427"/>
      <c r="T74" s="414"/>
      <c r="U74" s="648"/>
    </row>
    <row r="75" spans="2:23" ht="21" x14ac:dyDescent="0.4">
      <c r="B75" s="137" t="s">
        <v>270</v>
      </c>
      <c r="C75" s="185" t="s">
        <v>463</v>
      </c>
      <c r="D75" t="s">
        <v>473</v>
      </c>
      <c r="E75" s="102">
        <v>0.05</v>
      </c>
      <c r="F75" s="186" t="s">
        <v>474</v>
      </c>
      <c r="G75" s="187" t="s">
        <v>21</v>
      </c>
      <c r="H75" s="189"/>
      <c r="I75" s="190"/>
      <c r="J75" s="191"/>
      <c r="K75" s="206" t="s">
        <v>437</v>
      </c>
      <c r="L75" s="192">
        <v>7.0000000000000007E-2</v>
      </c>
      <c r="M75" s="193">
        <v>7.0000000000000007E-2</v>
      </c>
      <c r="N75" s="193">
        <v>7.0000000000000007E-2</v>
      </c>
      <c r="O75" s="194"/>
      <c r="P75" s="194"/>
      <c r="Q75" s="105" t="s">
        <v>22</v>
      </c>
      <c r="R75" s="68"/>
      <c r="S75" s="427"/>
      <c r="T75" s="414"/>
      <c r="U75" s="648"/>
    </row>
    <row r="76" spans="2:23" ht="21" x14ac:dyDescent="0.4">
      <c r="B76" s="137" t="s">
        <v>270</v>
      </c>
      <c r="C76" s="185" t="s">
        <v>463</v>
      </c>
      <c r="D76" t="s">
        <v>475</v>
      </c>
      <c r="E76" s="102">
        <v>0</v>
      </c>
      <c r="F76" s="186" t="s">
        <v>476</v>
      </c>
      <c r="G76" s="187" t="s">
        <v>26</v>
      </c>
      <c r="H76" s="189">
        <f>18990+600</f>
        <v>19590</v>
      </c>
      <c r="I76" s="190">
        <f>I72</f>
        <v>500</v>
      </c>
      <c r="J76" s="191">
        <f t="shared" ref="J76:J79" si="9">H76-I76</f>
        <v>19090</v>
      </c>
      <c r="K76" s="206" t="s">
        <v>437</v>
      </c>
      <c r="L76" s="192">
        <v>7.0000000000000007E-2</v>
      </c>
      <c r="M76" s="193">
        <v>7.0000000000000007E-2</v>
      </c>
      <c r="N76" s="193">
        <v>7.0000000000000007E-2</v>
      </c>
      <c r="O76" s="194"/>
      <c r="P76" s="194" t="s">
        <v>466</v>
      </c>
      <c r="Q76" s="105" t="s">
        <v>22</v>
      </c>
      <c r="R76" s="68"/>
      <c r="S76" s="427">
        <f>+S73</f>
        <v>500</v>
      </c>
      <c r="T76" s="414" t="str">
        <f>+T73</f>
        <v>BONO</v>
      </c>
      <c r="U76" s="648"/>
    </row>
    <row r="77" spans="2:23" ht="21" x14ac:dyDescent="0.4">
      <c r="B77" s="168" t="s">
        <v>270</v>
      </c>
      <c r="C77" s="195" t="s">
        <v>463</v>
      </c>
      <c r="D77" s="14" t="s">
        <v>477</v>
      </c>
      <c r="E77" s="151">
        <v>0</v>
      </c>
      <c r="F77" s="196" t="s">
        <v>478</v>
      </c>
      <c r="G77" s="197" t="s">
        <v>26</v>
      </c>
      <c r="H77" s="208">
        <f>20290+600</f>
        <v>20890</v>
      </c>
      <c r="I77" s="209">
        <f>I73</f>
        <v>800</v>
      </c>
      <c r="J77" s="191">
        <f t="shared" si="9"/>
        <v>20090</v>
      </c>
      <c r="K77" s="206" t="s">
        <v>437</v>
      </c>
      <c r="L77" s="192">
        <v>7.0000000000000007E-2</v>
      </c>
      <c r="M77" s="193">
        <v>7.0000000000000007E-2</v>
      </c>
      <c r="N77" s="193">
        <v>7.0000000000000007E-2</v>
      </c>
      <c r="O77" s="194"/>
      <c r="P77" s="194" t="s">
        <v>469</v>
      </c>
      <c r="Q77" s="105" t="s">
        <v>22</v>
      </c>
      <c r="R77" s="68"/>
      <c r="S77" s="427">
        <f>+S76</f>
        <v>500</v>
      </c>
      <c r="T77" s="414" t="str">
        <f>+T76</f>
        <v>BONO</v>
      </c>
      <c r="U77" s="649"/>
    </row>
    <row r="78" spans="2:23" ht="28.5" customHeight="1" x14ac:dyDescent="0.4">
      <c r="B78" s="134" t="s">
        <v>270</v>
      </c>
      <c r="C78" s="175" t="s">
        <v>479</v>
      </c>
      <c r="D78" s="16" t="s">
        <v>480</v>
      </c>
      <c r="E78" s="117">
        <v>7.4999999999999997E-2</v>
      </c>
      <c r="F78" s="176" t="s">
        <v>481</v>
      </c>
      <c r="G78" s="177" t="s">
        <v>21</v>
      </c>
      <c r="H78" s="204">
        <v>22990</v>
      </c>
      <c r="I78" s="178">
        <v>1000</v>
      </c>
      <c r="J78" s="179">
        <f t="shared" si="9"/>
        <v>21990</v>
      </c>
      <c r="K78" s="634" t="s">
        <v>482</v>
      </c>
      <c r="L78" s="181">
        <v>7.0000000000000007E-2</v>
      </c>
      <c r="M78" s="182">
        <v>7.0000000000000007E-2</v>
      </c>
      <c r="N78" s="182">
        <v>7.0000000000000007E-2</v>
      </c>
      <c r="O78" s="183"/>
      <c r="P78" s="183" t="s">
        <v>483</v>
      </c>
      <c r="Q78" s="184" t="s">
        <v>22</v>
      </c>
      <c r="R78" s="275"/>
      <c r="S78" s="430">
        <v>7.3200000000000001E-2</v>
      </c>
      <c r="T78" s="411" t="s">
        <v>353</v>
      </c>
      <c r="U78" s="637">
        <v>40</v>
      </c>
      <c r="V78" s="421"/>
      <c r="W78" s="431"/>
    </row>
    <row r="79" spans="2:23" ht="28.5" customHeight="1" x14ac:dyDescent="0.4">
      <c r="B79" s="137" t="s">
        <v>270</v>
      </c>
      <c r="C79" s="185" t="s">
        <v>479</v>
      </c>
      <c r="D79" t="s">
        <v>484</v>
      </c>
      <c r="E79" s="102">
        <v>7.4999999999999997E-2</v>
      </c>
      <c r="F79" s="186" t="s">
        <v>485</v>
      </c>
      <c r="G79" s="187" t="s">
        <v>21</v>
      </c>
      <c r="H79" s="189">
        <f>H78+500</f>
        <v>23490</v>
      </c>
      <c r="I79" s="190">
        <v>1000</v>
      </c>
      <c r="J79" s="191">
        <f t="shared" si="9"/>
        <v>22490</v>
      </c>
      <c r="K79" s="635"/>
      <c r="L79" s="192">
        <v>7.0000000000000007E-2</v>
      </c>
      <c r="M79" s="193">
        <v>7.0000000000000007E-2</v>
      </c>
      <c r="N79" s="193">
        <v>7.0000000000000007E-2</v>
      </c>
      <c r="O79" s="194"/>
      <c r="P79" s="194" t="s">
        <v>483</v>
      </c>
      <c r="Q79" s="105" t="s">
        <v>22</v>
      </c>
      <c r="R79" s="68"/>
      <c r="S79" s="432">
        <f t="shared" ref="S79:S81" si="10">+S78</f>
        <v>7.3200000000000001E-2</v>
      </c>
      <c r="T79" s="411" t="s">
        <v>353</v>
      </c>
      <c r="U79" s="638"/>
    </row>
    <row r="80" spans="2:23" ht="30" customHeight="1" x14ac:dyDescent="0.4">
      <c r="B80" s="137" t="s">
        <v>270</v>
      </c>
      <c r="C80" s="185" t="s">
        <v>479</v>
      </c>
      <c r="D80" t="s">
        <v>486</v>
      </c>
      <c r="E80" s="102">
        <v>7.4999999999999997E-2</v>
      </c>
      <c r="F80" s="186" t="s">
        <v>487</v>
      </c>
      <c r="G80" s="187" t="s">
        <v>21</v>
      </c>
      <c r="H80" s="189">
        <v>23990</v>
      </c>
      <c r="I80" s="190">
        <v>1000</v>
      </c>
      <c r="J80" s="191">
        <f>H80-I80</f>
        <v>22990</v>
      </c>
      <c r="K80" s="635"/>
      <c r="L80" s="192">
        <v>7.0000000000000007E-2</v>
      </c>
      <c r="M80" s="193">
        <v>7.0000000000000007E-2</v>
      </c>
      <c r="N80" s="193">
        <v>7.0000000000000007E-2</v>
      </c>
      <c r="O80" s="194"/>
      <c r="P80" s="194" t="s">
        <v>488</v>
      </c>
      <c r="Q80" s="105" t="s">
        <v>22</v>
      </c>
      <c r="R80" s="68"/>
      <c r="S80" s="432">
        <f t="shared" si="10"/>
        <v>7.3200000000000001E-2</v>
      </c>
      <c r="T80" s="411" t="s">
        <v>353</v>
      </c>
      <c r="U80" s="638"/>
    </row>
    <row r="81" spans="2:21" ht="30" customHeight="1" x14ac:dyDescent="0.4">
      <c r="B81" s="168" t="s">
        <v>270</v>
      </c>
      <c r="C81" s="195" t="s">
        <v>479</v>
      </c>
      <c r="D81" s="14" t="s">
        <v>489</v>
      </c>
      <c r="E81" s="151">
        <v>7.4999999999999997E-2</v>
      </c>
      <c r="F81" s="196" t="s">
        <v>490</v>
      </c>
      <c r="G81" s="197" t="s">
        <v>21</v>
      </c>
      <c r="H81" s="208">
        <f>H80+500</f>
        <v>24490</v>
      </c>
      <c r="I81" s="209">
        <v>1000</v>
      </c>
      <c r="J81" s="198">
        <f t="shared" ref="J81:J88" si="11">H81-I81</f>
        <v>23490</v>
      </c>
      <c r="K81" s="636"/>
      <c r="L81" s="200">
        <v>7.0000000000000007E-2</v>
      </c>
      <c r="M81" s="201">
        <v>7.0000000000000007E-2</v>
      </c>
      <c r="N81" s="201">
        <v>7.0000000000000007E-2</v>
      </c>
      <c r="O81" s="202"/>
      <c r="P81" s="202" t="s">
        <v>488</v>
      </c>
      <c r="Q81" s="203" t="s">
        <v>22</v>
      </c>
      <c r="R81" s="263"/>
      <c r="S81" s="433">
        <f t="shared" si="10"/>
        <v>7.3200000000000001E-2</v>
      </c>
      <c r="T81" s="411" t="s">
        <v>353</v>
      </c>
      <c r="U81" s="639"/>
    </row>
    <row r="82" spans="2:21" ht="21" x14ac:dyDescent="0.4">
      <c r="B82" s="134" t="s">
        <v>270</v>
      </c>
      <c r="C82" s="175" t="s">
        <v>491</v>
      </c>
      <c r="D82" s="16" t="s">
        <v>492</v>
      </c>
      <c r="E82" s="117">
        <v>0.05</v>
      </c>
      <c r="F82" s="176" t="s">
        <v>493</v>
      </c>
      <c r="G82" s="177" t="s">
        <v>21</v>
      </c>
      <c r="H82" s="482">
        <v>13990</v>
      </c>
      <c r="I82" s="612">
        <v>1300</v>
      </c>
      <c r="J82" s="613">
        <f t="shared" si="11"/>
        <v>12690</v>
      </c>
      <c r="K82" s="205" t="s">
        <v>494</v>
      </c>
      <c r="L82" s="181">
        <v>7.0000000000000007E-2</v>
      </c>
      <c r="M82" s="182">
        <v>7.0000000000000007E-2</v>
      </c>
      <c r="N82" s="182">
        <v>7.0000000000000007E-2</v>
      </c>
      <c r="O82" s="183"/>
      <c r="P82" s="183"/>
      <c r="Q82" s="184" t="s">
        <v>22</v>
      </c>
      <c r="R82" s="275"/>
      <c r="S82" s="429">
        <v>250</v>
      </c>
      <c r="T82" s="411" t="s">
        <v>353</v>
      </c>
      <c r="U82" s="429" t="s">
        <v>440</v>
      </c>
    </row>
    <row r="83" spans="2:21" ht="21" x14ac:dyDescent="0.4">
      <c r="B83" s="137" t="s">
        <v>270</v>
      </c>
      <c r="C83" s="185" t="s">
        <v>491</v>
      </c>
      <c r="D83" t="s">
        <v>495</v>
      </c>
      <c r="E83" s="102">
        <v>0.05</v>
      </c>
      <c r="F83" s="186" t="s">
        <v>496</v>
      </c>
      <c r="G83" s="187" t="s">
        <v>21</v>
      </c>
      <c r="H83" s="485">
        <v>15490</v>
      </c>
      <c r="I83" s="614">
        <v>1800</v>
      </c>
      <c r="J83" s="615">
        <f t="shared" si="11"/>
        <v>13690</v>
      </c>
      <c r="K83" s="206" t="s">
        <v>497</v>
      </c>
      <c r="L83" s="192">
        <v>7.0000000000000007E-2</v>
      </c>
      <c r="M83" s="193">
        <v>7.0000000000000007E-2</v>
      </c>
      <c r="N83" s="193">
        <v>7.0000000000000007E-2</v>
      </c>
      <c r="O83" s="194"/>
      <c r="P83" s="194"/>
      <c r="Q83" s="105">
        <v>0</v>
      </c>
      <c r="R83" s="68"/>
      <c r="S83" s="414"/>
      <c r="T83" s="414"/>
      <c r="U83" s="414"/>
    </row>
    <row r="84" spans="2:21" ht="21" x14ac:dyDescent="0.4">
      <c r="B84" s="137" t="s">
        <v>270</v>
      </c>
      <c r="C84" s="185" t="s">
        <v>491</v>
      </c>
      <c r="D84" t="s">
        <v>498</v>
      </c>
      <c r="E84" s="102">
        <v>0.05</v>
      </c>
      <c r="F84" s="186" t="s">
        <v>499</v>
      </c>
      <c r="G84" s="187" t="s">
        <v>21</v>
      </c>
      <c r="H84" s="189">
        <v>16490</v>
      </c>
      <c r="I84" s="222">
        <v>1500</v>
      </c>
      <c r="J84" s="223">
        <f t="shared" si="11"/>
        <v>14990</v>
      </c>
      <c r="K84" s="206" t="s">
        <v>497</v>
      </c>
      <c r="L84" s="192">
        <v>7.0000000000000007E-2</v>
      </c>
      <c r="M84" s="193">
        <v>7.0000000000000007E-2</v>
      </c>
      <c r="N84" s="193">
        <v>7.0000000000000007E-2</v>
      </c>
      <c r="O84" s="194"/>
      <c r="P84" s="194"/>
      <c r="Q84" s="105">
        <v>0</v>
      </c>
      <c r="R84" s="68"/>
      <c r="S84" s="414"/>
      <c r="T84" s="414"/>
      <c r="U84" s="414"/>
    </row>
    <row r="85" spans="2:21" ht="21" x14ac:dyDescent="0.4">
      <c r="B85" s="137" t="s">
        <v>270</v>
      </c>
      <c r="C85" s="185" t="s">
        <v>491</v>
      </c>
      <c r="D85" t="s">
        <v>500</v>
      </c>
      <c r="E85" s="102">
        <v>0</v>
      </c>
      <c r="F85" s="186" t="s">
        <v>501</v>
      </c>
      <c r="G85" s="187" t="s">
        <v>26</v>
      </c>
      <c r="H85" s="189">
        <f>H82+600</f>
        <v>14590</v>
      </c>
      <c r="I85" s="222">
        <v>2000</v>
      </c>
      <c r="J85" s="223">
        <f t="shared" si="11"/>
        <v>12590</v>
      </c>
      <c r="K85" s="206" t="s">
        <v>494</v>
      </c>
      <c r="L85" s="192">
        <v>7.0000000000000007E-2</v>
      </c>
      <c r="M85" s="193">
        <v>7.0000000000000007E-2</v>
      </c>
      <c r="N85" s="193">
        <v>7.0000000000000007E-2</v>
      </c>
      <c r="O85" s="194"/>
      <c r="P85" s="194"/>
      <c r="Q85" s="105" t="s">
        <v>22</v>
      </c>
      <c r="R85" s="68"/>
      <c r="S85" s="427">
        <f>+S82</f>
        <v>250</v>
      </c>
      <c r="T85" s="414" t="s">
        <v>353</v>
      </c>
      <c r="U85" s="414" t="str">
        <f>+U82</f>
        <v>(Maximo 20 entre Singas y con gas)</v>
      </c>
    </row>
    <row r="86" spans="2:21" ht="21" x14ac:dyDescent="0.4">
      <c r="B86" s="137" t="s">
        <v>270</v>
      </c>
      <c r="C86" s="185" t="s">
        <v>491</v>
      </c>
      <c r="D86" t="s">
        <v>502</v>
      </c>
      <c r="E86" s="102">
        <v>0</v>
      </c>
      <c r="F86" s="186" t="s">
        <v>503</v>
      </c>
      <c r="G86" s="187" t="s">
        <v>26</v>
      </c>
      <c r="H86" s="189">
        <f>H83+600</f>
        <v>16090</v>
      </c>
      <c r="I86" s="222">
        <v>3000</v>
      </c>
      <c r="J86" s="223">
        <f t="shared" si="11"/>
        <v>13090</v>
      </c>
      <c r="K86" s="206" t="s">
        <v>497</v>
      </c>
      <c r="L86" s="192">
        <v>7.0000000000000007E-2</v>
      </c>
      <c r="M86" s="193">
        <v>7.0000000000000007E-2</v>
      </c>
      <c r="N86" s="193">
        <v>7.0000000000000007E-2</v>
      </c>
      <c r="O86" s="194"/>
      <c r="P86" s="194"/>
      <c r="Q86" s="105">
        <v>0</v>
      </c>
      <c r="R86" s="68"/>
      <c r="S86" s="414"/>
      <c r="T86" s="414"/>
      <c r="U86" s="414"/>
    </row>
    <row r="87" spans="2:21" ht="21.6" thickBot="1" x14ac:dyDescent="0.45">
      <c r="B87" s="140" t="s">
        <v>270</v>
      </c>
      <c r="C87" s="237" t="s">
        <v>491</v>
      </c>
      <c r="D87" s="12" t="s">
        <v>504</v>
      </c>
      <c r="E87" s="108">
        <v>0</v>
      </c>
      <c r="F87" s="238" t="s">
        <v>505</v>
      </c>
      <c r="G87" s="239" t="s">
        <v>26</v>
      </c>
      <c r="H87" s="252">
        <f>H84+600</f>
        <v>17090</v>
      </c>
      <c r="I87" s="502">
        <v>1500</v>
      </c>
      <c r="J87" s="503">
        <f t="shared" si="11"/>
        <v>15590</v>
      </c>
      <c r="K87" s="240" t="str">
        <f>K84</f>
        <v>MULTIMEDIA SP 950 ANDROID + CÁMARA  + SENSORES</v>
      </c>
      <c r="L87" s="241">
        <v>7.0000000000000007E-2</v>
      </c>
      <c r="M87" s="242">
        <v>7.0000000000000007E-2</v>
      </c>
      <c r="N87" s="242">
        <v>7.0000000000000007E-2</v>
      </c>
      <c r="O87" s="243"/>
      <c r="P87" s="243"/>
      <c r="Q87" s="111">
        <v>0</v>
      </c>
      <c r="R87" s="83"/>
      <c r="S87" s="434"/>
      <c r="T87" s="434"/>
      <c r="U87" s="434"/>
    </row>
    <row r="88" spans="2:21" ht="29.4" thickBot="1" x14ac:dyDescent="0.35">
      <c r="B88" s="140" t="s">
        <v>270</v>
      </c>
      <c r="C88" s="287" t="s">
        <v>506</v>
      </c>
      <c r="D88" s="13" t="s">
        <v>507</v>
      </c>
      <c r="E88" s="108">
        <v>0</v>
      </c>
      <c r="F88" s="288" t="s">
        <v>508</v>
      </c>
      <c r="G88" s="153" t="s">
        <v>21</v>
      </c>
      <c r="H88" s="289">
        <v>18990</v>
      </c>
      <c r="I88" s="502">
        <v>2000</v>
      </c>
      <c r="J88" s="503">
        <f t="shared" si="11"/>
        <v>16990</v>
      </c>
      <c r="K88" s="290" t="s">
        <v>509</v>
      </c>
      <c r="L88" s="291">
        <v>7.0000000000000007E-2</v>
      </c>
      <c r="M88" s="292">
        <v>7.0000000000000007E-2</v>
      </c>
      <c r="N88" s="292">
        <v>7.0000000000000007E-2</v>
      </c>
      <c r="O88" s="293"/>
      <c r="P88" s="293"/>
      <c r="Q88" s="504" t="s">
        <v>22</v>
      </c>
      <c r="R88" s="575"/>
      <c r="S88" s="435">
        <v>250</v>
      </c>
      <c r="T88" s="436" t="s">
        <v>353</v>
      </c>
      <c r="U88" s="435">
        <v>5</v>
      </c>
    </row>
  </sheetData>
  <mergeCells count="8">
    <mergeCell ref="K78:K81"/>
    <mergeCell ref="U78:U81"/>
    <mergeCell ref="B1:G1"/>
    <mergeCell ref="B2:G2"/>
    <mergeCell ref="H4:K4"/>
    <mergeCell ref="U16:U25"/>
    <mergeCell ref="U42:U57"/>
    <mergeCell ref="U72:U77"/>
  </mergeCells>
  <conditionalFormatting sqref="L6:N87">
    <cfRule type="cellIs" dxfId="31" priority="4" operator="between">
      <formula>0.01</formula>
      <formula>0.06</formula>
    </cfRule>
  </conditionalFormatting>
  <conditionalFormatting sqref="L6:N41">
    <cfRule type="expression" dxfId="30" priority="5">
      <formula>#REF!&lt;&gt;#REF!</formula>
    </cfRule>
  </conditionalFormatting>
  <conditionalFormatting sqref="L42:N87">
    <cfRule type="expression" dxfId="29" priority="3">
      <formula>#REF!&lt;&gt;#REF!</formula>
    </cfRule>
  </conditionalFormatting>
  <conditionalFormatting sqref="L88:N88">
    <cfRule type="cellIs" dxfId="28" priority="2" operator="between">
      <formula>0.01</formula>
      <formula>0.06</formula>
    </cfRule>
  </conditionalFormatting>
  <conditionalFormatting sqref="L88:N88">
    <cfRule type="expression" dxfId="2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2E02-0733-4F84-B9A6-4FEE5FBD90B5}">
  <dimension ref="B4:X43"/>
  <sheetViews>
    <sheetView showGridLines="0" topLeftCell="A3" zoomScale="80" zoomScaleNormal="80" workbookViewId="0">
      <pane xSplit="6" ySplit="6" topLeftCell="G30" activePane="bottomRight" state="frozen"/>
      <selection pane="topRight" activeCell="G3" sqref="G3"/>
      <selection pane="bottomLeft" activeCell="A6" sqref="A6"/>
      <selection pane="bottomRight" activeCell="N9" sqref="N9:N30"/>
    </sheetView>
  </sheetViews>
  <sheetFormatPr baseColWidth="10" defaultColWidth="11.44140625" defaultRowHeight="14.4" x14ac:dyDescent="0.3"/>
  <cols>
    <col min="1" max="1" width="4.6640625" customWidth="1"/>
    <col min="2" max="2" width="15.33203125" customWidth="1"/>
    <col min="3" max="3" width="17.5546875" bestFit="1" customWidth="1"/>
    <col min="4" max="4" width="22.33203125" customWidth="1"/>
    <col min="5" max="5" width="6.5546875" customWidth="1"/>
    <col min="6" max="6" width="55.6640625" customWidth="1"/>
    <col min="7" max="7" width="20.6640625" customWidth="1"/>
    <col min="8" max="8" width="11.44140625" customWidth="1"/>
    <col min="9" max="9" width="10.5546875" customWidth="1"/>
    <col min="10" max="10" width="10.6640625" customWidth="1"/>
    <col min="11" max="11" width="11.44140625" customWidth="1"/>
    <col min="12" max="14" width="14" style="1" customWidth="1"/>
    <col min="15" max="15" width="40.441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10.33203125" style="1" customWidth="1"/>
    <col min="22" max="22" width="21.33203125" style="1" customWidth="1"/>
    <col min="23" max="23" width="16.5546875" customWidth="1"/>
    <col min="24" max="24" width="23.33203125" customWidth="1"/>
  </cols>
  <sheetData>
    <row r="4" spans="2:24" s="2" customFormat="1" ht="23.4" x14ac:dyDescent="0.45">
      <c r="B4" s="625" t="s">
        <v>0</v>
      </c>
      <c r="C4" s="625"/>
      <c r="D4" s="625"/>
      <c r="E4" s="625"/>
      <c r="F4" s="625"/>
      <c r="G4" s="625"/>
      <c r="H4" s="571"/>
      <c r="I4" s="571"/>
      <c r="J4" s="571"/>
      <c r="K4" s="571"/>
      <c r="L4" s="571"/>
      <c r="M4" s="571"/>
      <c r="N4" s="571"/>
      <c r="O4" s="571"/>
      <c r="U4" s="4"/>
      <c r="V4" s="4"/>
    </row>
    <row r="5" spans="2:24" ht="21.75" customHeight="1" x14ac:dyDescent="0.3">
      <c r="B5" s="626" t="s">
        <v>129</v>
      </c>
      <c r="C5" s="626"/>
      <c r="D5" s="626"/>
      <c r="E5" s="626"/>
      <c r="F5" s="626"/>
      <c r="G5" s="626"/>
      <c r="H5" s="572"/>
      <c r="I5" s="572"/>
      <c r="J5" s="572"/>
      <c r="K5" s="572"/>
      <c r="L5" s="572"/>
      <c r="M5" s="572"/>
      <c r="N5" s="572"/>
      <c r="O5" s="572"/>
    </row>
    <row r="6" spans="2:24" ht="21.75" customHeight="1" thickBot="1" x14ac:dyDescent="0.35"/>
    <row r="7" spans="2:24" ht="15" thickBot="1" x14ac:dyDescent="0.35">
      <c r="H7" s="629" t="s">
        <v>2</v>
      </c>
      <c r="I7" s="630"/>
      <c r="J7" s="630"/>
      <c r="K7" s="631"/>
      <c r="L7" s="629" t="s">
        <v>3</v>
      </c>
      <c r="M7" s="630"/>
      <c r="N7" s="630"/>
      <c r="O7" s="631"/>
      <c r="V7" s="657" t="s">
        <v>510</v>
      </c>
      <c r="W7" s="658"/>
      <c r="X7" s="659"/>
    </row>
    <row r="8" spans="2:24" ht="77.25" customHeight="1" x14ac:dyDescent="0.3">
      <c r="B8" s="28" t="s">
        <v>4</v>
      </c>
      <c r="C8" s="30" t="s">
        <v>5</v>
      </c>
      <c r="D8" s="30" t="s">
        <v>6</v>
      </c>
      <c r="E8" s="30" t="s">
        <v>7</v>
      </c>
      <c r="F8" s="30" t="s">
        <v>8</v>
      </c>
      <c r="G8" s="31" t="s">
        <v>9</v>
      </c>
      <c r="H8" s="113" t="s">
        <v>511</v>
      </c>
      <c r="I8" s="114" t="s">
        <v>11</v>
      </c>
      <c r="J8" s="32" t="s">
        <v>512</v>
      </c>
      <c r="K8" s="115" t="s">
        <v>13</v>
      </c>
      <c r="L8" s="113" t="s">
        <v>511</v>
      </c>
      <c r="M8" s="114" t="s">
        <v>11</v>
      </c>
      <c r="N8" s="32" t="s">
        <v>512</v>
      </c>
      <c r="O8" s="115" t="s">
        <v>13</v>
      </c>
      <c r="P8" s="37" t="s">
        <v>261</v>
      </c>
      <c r="Q8" s="8" t="s">
        <v>262</v>
      </c>
      <c r="R8" s="8" t="s">
        <v>263</v>
      </c>
      <c r="S8" s="9" t="s">
        <v>264</v>
      </c>
      <c r="T8" s="9" t="s">
        <v>265</v>
      </c>
      <c r="U8" s="403" t="s">
        <v>14</v>
      </c>
      <c r="V8" s="452" t="s">
        <v>513</v>
      </c>
      <c r="W8" s="453" t="s">
        <v>514</v>
      </c>
      <c r="X8" s="454" t="s">
        <v>515</v>
      </c>
    </row>
    <row r="9" spans="2:24" s="17" customFormat="1" ht="28.95" customHeight="1" x14ac:dyDescent="0.3">
      <c r="B9" s="5" t="s">
        <v>516</v>
      </c>
      <c r="C9" s="101" t="s">
        <v>517</v>
      </c>
      <c r="D9" s="56" t="s">
        <v>518</v>
      </c>
      <c r="E9" s="102">
        <v>7.4999999999999997E-2</v>
      </c>
      <c r="F9" s="56" t="s">
        <v>519</v>
      </c>
      <c r="G9" s="11" t="s">
        <v>520</v>
      </c>
      <c r="H9" s="103">
        <v>16990</v>
      </c>
      <c r="I9" s="96"/>
      <c r="J9" s="104">
        <f>H9-I9</f>
        <v>16990</v>
      </c>
      <c r="K9" s="124"/>
      <c r="L9" s="103">
        <v>17990</v>
      </c>
      <c r="M9" s="96">
        <v>150</v>
      </c>
      <c r="N9" s="104">
        <f t="shared" ref="N9:N16" si="0">L9-M9</f>
        <v>17840</v>
      </c>
      <c r="O9" s="124" t="s">
        <v>521</v>
      </c>
      <c r="P9" s="147"/>
      <c r="Q9" s="148"/>
      <c r="R9" s="148"/>
      <c r="U9" s="398" t="s">
        <v>69</v>
      </c>
      <c r="V9" s="467" t="s">
        <v>522</v>
      </c>
      <c r="W9" s="456"/>
      <c r="X9" s="655" t="s">
        <v>523</v>
      </c>
    </row>
    <row r="10" spans="2:24" s="17" customFormat="1" ht="28.8" x14ac:dyDescent="0.3">
      <c r="B10" s="5" t="s">
        <v>516</v>
      </c>
      <c r="C10" s="101" t="s">
        <v>517</v>
      </c>
      <c r="D10" s="56" t="s">
        <v>524</v>
      </c>
      <c r="E10" s="102">
        <v>0</v>
      </c>
      <c r="F10" s="56" t="s">
        <v>525</v>
      </c>
      <c r="G10" s="11" t="s">
        <v>26</v>
      </c>
      <c r="H10" s="103">
        <v>16990</v>
      </c>
      <c r="I10" s="96"/>
      <c r="J10" s="104">
        <v>16990</v>
      </c>
      <c r="K10" s="124"/>
      <c r="L10" s="103">
        <v>18190</v>
      </c>
      <c r="M10" s="96">
        <v>300</v>
      </c>
      <c r="N10" s="104">
        <f t="shared" si="0"/>
        <v>17890</v>
      </c>
      <c r="O10" s="124" t="s">
        <v>521</v>
      </c>
      <c r="P10" s="147"/>
      <c r="Q10" s="148"/>
      <c r="R10" s="148"/>
      <c r="U10" s="398" t="s">
        <v>69</v>
      </c>
      <c r="V10" s="467" t="s">
        <v>522</v>
      </c>
      <c r="W10" s="456"/>
      <c r="X10" s="655"/>
    </row>
    <row r="11" spans="2:24" s="17" customFormat="1" x14ac:dyDescent="0.3">
      <c r="B11" s="6" t="s">
        <v>516</v>
      </c>
      <c r="C11" s="116" t="s">
        <v>526</v>
      </c>
      <c r="D11" s="15" t="s">
        <v>527</v>
      </c>
      <c r="E11" s="117">
        <v>7.4999999999999997E-2</v>
      </c>
      <c r="F11" s="15" t="s">
        <v>528</v>
      </c>
      <c r="G11" s="15" t="s">
        <v>520</v>
      </c>
      <c r="H11" s="23"/>
      <c r="I11" s="131"/>
      <c r="J11" s="120"/>
      <c r="K11" s="273"/>
      <c r="L11" s="118">
        <v>16790</v>
      </c>
      <c r="M11" s="131">
        <v>200</v>
      </c>
      <c r="N11" s="120">
        <f t="shared" si="0"/>
        <v>16590</v>
      </c>
      <c r="O11" s="468"/>
      <c r="P11" s="274"/>
      <c r="Q11" s="274"/>
      <c r="R11" s="274"/>
      <c r="S11" s="22"/>
      <c r="T11" s="22"/>
      <c r="U11" s="404" t="s">
        <v>69</v>
      </c>
      <c r="V11" s="467" t="s">
        <v>529</v>
      </c>
      <c r="W11" s="457"/>
      <c r="X11" s="650" t="s">
        <v>530</v>
      </c>
    </row>
    <row r="12" spans="2:24" s="17" customFormat="1" x14ac:dyDescent="0.3">
      <c r="B12" s="5" t="s">
        <v>516</v>
      </c>
      <c r="C12" s="101" t="s">
        <v>526</v>
      </c>
      <c r="D12" s="11" t="s">
        <v>531</v>
      </c>
      <c r="E12" s="102">
        <v>0</v>
      </c>
      <c r="F12" s="11" t="s">
        <v>532</v>
      </c>
      <c r="G12" s="11" t="s">
        <v>533</v>
      </c>
      <c r="H12" s="20"/>
      <c r="I12" s="133"/>
      <c r="J12" s="104"/>
      <c r="K12" s="124"/>
      <c r="L12" s="122">
        <v>17640</v>
      </c>
      <c r="M12" s="133">
        <v>400</v>
      </c>
      <c r="N12" s="104">
        <f t="shared" si="0"/>
        <v>17240</v>
      </c>
      <c r="O12" s="405"/>
      <c r="P12" s="148"/>
      <c r="Q12" s="148"/>
      <c r="R12" s="148"/>
      <c r="U12" s="398" t="s">
        <v>69</v>
      </c>
      <c r="V12" s="467"/>
      <c r="W12" s="457"/>
      <c r="X12" s="651"/>
    </row>
    <row r="13" spans="2:24" s="17" customFormat="1" x14ac:dyDescent="0.3">
      <c r="B13" s="5" t="s">
        <v>516</v>
      </c>
      <c r="C13" s="101" t="s">
        <v>526</v>
      </c>
      <c r="D13" s="11" t="s">
        <v>534</v>
      </c>
      <c r="E13" s="102">
        <v>7.4999999999999997E-2</v>
      </c>
      <c r="F13" s="11" t="s">
        <v>535</v>
      </c>
      <c r="G13" s="11" t="s">
        <v>520</v>
      </c>
      <c r="H13" s="20"/>
      <c r="I13" s="133"/>
      <c r="J13" s="104"/>
      <c r="K13" s="124"/>
      <c r="L13" s="122">
        <v>18490</v>
      </c>
      <c r="M13" s="133">
        <v>400</v>
      </c>
      <c r="N13" s="104">
        <f t="shared" si="0"/>
        <v>18090</v>
      </c>
      <c r="O13" s="405"/>
      <c r="P13" s="148"/>
      <c r="Q13" s="148"/>
      <c r="R13" s="148"/>
      <c r="U13" s="398" t="s">
        <v>69</v>
      </c>
      <c r="V13" s="467" t="s">
        <v>529</v>
      </c>
      <c r="W13" s="457"/>
      <c r="X13" s="651"/>
    </row>
    <row r="14" spans="2:24" s="17" customFormat="1" x14ac:dyDescent="0.3">
      <c r="B14" s="5" t="s">
        <v>516</v>
      </c>
      <c r="C14" s="101" t="s">
        <v>526</v>
      </c>
      <c r="D14" s="11" t="s">
        <v>536</v>
      </c>
      <c r="E14" s="102">
        <v>0</v>
      </c>
      <c r="F14" s="11" t="s">
        <v>537</v>
      </c>
      <c r="G14" s="11" t="s">
        <v>533</v>
      </c>
      <c r="H14" s="20"/>
      <c r="I14" s="133"/>
      <c r="J14" s="104"/>
      <c r="K14" s="124"/>
      <c r="L14" s="122">
        <v>19140</v>
      </c>
      <c r="M14" s="133">
        <v>400</v>
      </c>
      <c r="N14" s="104">
        <f t="shared" si="0"/>
        <v>18740</v>
      </c>
      <c r="O14" s="405"/>
      <c r="P14" s="148"/>
      <c r="Q14" s="148"/>
      <c r="R14" s="148"/>
      <c r="U14" s="398" t="s">
        <v>69</v>
      </c>
      <c r="V14" s="455"/>
      <c r="W14" s="457"/>
      <c r="X14" s="651"/>
    </row>
    <row r="15" spans="2:24" s="17" customFormat="1" x14ac:dyDescent="0.3">
      <c r="B15" s="5" t="s">
        <v>516</v>
      </c>
      <c r="C15" s="101" t="s">
        <v>526</v>
      </c>
      <c r="D15" s="11" t="s">
        <v>538</v>
      </c>
      <c r="E15" s="102">
        <v>7.4999999999999997E-2</v>
      </c>
      <c r="F15" s="11" t="s">
        <v>539</v>
      </c>
      <c r="G15" s="11" t="s">
        <v>520</v>
      </c>
      <c r="H15" s="20"/>
      <c r="I15" s="133"/>
      <c r="J15" s="104"/>
      <c r="K15" s="124"/>
      <c r="L15" s="122">
        <v>20490</v>
      </c>
      <c r="M15" s="133">
        <v>400</v>
      </c>
      <c r="N15" s="104">
        <f t="shared" si="0"/>
        <v>20090</v>
      </c>
      <c r="O15" s="405"/>
      <c r="P15" s="148"/>
      <c r="Q15" s="148"/>
      <c r="R15" s="148"/>
      <c r="U15" s="398" t="s">
        <v>69</v>
      </c>
      <c r="V15" s="467" t="s">
        <v>529</v>
      </c>
      <c r="W15" s="457"/>
      <c r="X15" s="651"/>
    </row>
    <row r="16" spans="2:24" s="17" customFormat="1" x14ac:dyDescent="0.3">
      <c r="B16" s="5" t="s">
        <v>516</v>
      </c>
      <c r="C16" s="101" t="s">
        <v>526</v>
      </c>
      <c r="D16" s="11" t="s">
        <v>540</v>
      </c>
      <c r="E16" s="102">
        <v>0</v>
      </c>
      <c r="F16" s="11" t="s">
        <v>541</v>
      </c>
      <c r="G16" s="11" t="s">
        <v>533</v>
      </c>
      <c r="H16" s="20"/>
      <c r="I16" s="133"/>
      <c r="J16" s="104"/>
      <c r="K16" s="124"/>
      <c r="L16" s="122">
        <v>21140</v>
      </c>
      <c r="M16" s="133">
        <v>440</v>
      </c>
      <c r="N16" s="104">
        <f t="shared" si="0"/>
        <v>20700</v>
      </c>
      <c r="O16" s="405"/>
      <c r="P16" s="148"/>
      <c r="Q16" s="148"/>
      <c r="R16" s="148"/>
      <c r="U16" s="398" t="s">
        <v>69</v>
      </c>
      <c r="V16" s="455"/>
      <c r="W16" s="457"/>
      <c r="X16" s="651"/>
    </row>
    <row r="17" spans="2:24" s="17" customFormat="1" x14ac:dyDescent="0.3">
      <c r="B17" s="5" t="s">
        <v>516</v>
      </c>
      <c r="C17" s="101" t="s">
        <v>526</v>
      </c>
      <c r="D17" s="11" t="s">
        <v>542</v>
      </c>
      <c r="E17" s="102">
        <v>7.4999999999999997E-2</v>
      </c>
      <c r="F17" s="11" t="s">
        <v>543</v>
      </c>
      <c r="G17" s="11" t="s">
        <v>520</v>
      </c>
      <c r="H17" s="20"/>
      <c r="I17" s="133"/>
      <c r="J17" s="104"/>
      <c r="K17" s="124"/>
      <c r="L17" s="122">
        <v>22490</v>
      </c>
      <c r="M17" s="133">
        <v>250</v>
      </c>
      <c r="N17" s="104">
        <f>L17-M17</f>
        <v>22240</v>
      </c>
      <c r="O17" s="405"/>
      <c r="P17" s="148"/>
      <c r="Q17" s="148"/>
      <c r="R17" s="148"/>
      <c r="U17" s="398" t="s">
        <v>69</v>
      </c>
      <c r="V17" s="467" t="s">
        <v>529</v>
      </c>
      <c r="W17" s="457"/>
      <c r="X17" s="651"/>
    </row>
    <row r="18" spans="2:24" s="17" customFormat="1" x14ac:dyDescent="0.3">
      <c r="B18" s="7" t="s">
        <v>516</v>
      </c>
      <c r="C18" s="149" t="s">
        <v>526</v>
      </c>
      <c r="D18" s="18" t="s">
        <v>544</v>
      </c>
      <c r="E18" s="151">
        <v>0</v>
      </c>
      <c r="F18" s="18" t="s">
        <v>545</v>
      </c>
      <c r="G18" s="18" t="s">
        <v>533</v>
      </c>
      <c r="H18" s="21"/>
      <c r="I18" s="246"/>
      <c r="J18" s="130"/>
      <c r="K18" s="265"/>
      <c r="L18" s="276">
        <v>23140</v>
      </c>
      <c r="M18" s="246">
        <v>250</v>
      </c>
      <c r="N18" s="130">
        <f>L18-M18</f>
        <v>22890</v>
      </c>
      <c r="O18" s="608"/>
      <c r="P18" s="152"/>
      <c r="Q18" s="152"/>
      <c r="R18" s="152"/>
      <c r="S18" s="19"/>
      <c r="T18" s="19"/>
      <c r="U18" s="406" t="s">
        <v>69</v>
      </c>
      <c r="V18" s="455"/>
      <c r="W18" s="457"/>
      <c r="X18" s="652"/>
    </row>
    <row r="19" spans="2:24" s="17" customFormat="1" x14ac:dyDescent="0.3">
      <c r="B19" s="5" t="s">
        <v>516</v>
      </c>
      <c r="C19" s="101" t="s">
        <v>546</v>
      </c>
      <c r="D19" s="11" t="s">
        <v>547</v>
      </c>
      <c r="E19" s="102">
        <v>7.4999999999999997E-2</v>
      </c>
      <c r="F19" s="15" t="s">
        <v>548</v>
      </c>
      <c r="G19" s="11" t="s">
        <v>520</v>
      </c>
      <c r="H19" s="20"/>
      <c r="I19" s="131"/>
      <c r="J19" s="104"/>
      <c r="K19" s="124"/>
      <c r="L19" s="139">
        <v>16860</v>
      </c>
      <c r="M19" s="96">
        <v>200</v>
      </c>
      <c r="N19" s="104">
        <f>L19-M19</f>
        <v>16660</v>
      </c>
      <c r="O19" s="405"/>
      <c r="P19" s="148"/>
      <c r="Q19" s="148"/>
      <c r="R19" s="148"/>
      <c r="U19" s="398" t="s">
        <v>69</v>
      </c>
      <c r="V19" s="653" t="s">
        <v>549</v>
      </c>
      <c r="W19" s="654"/>
      <c r="X19" s="655"/>
    </row>
    <row r="20" spans="2:24" s="17" customFormat="1" x14ac:dyDescent="0.3">
      <c r="B20" s="5" t="s">
        <v>516</v>
      </c>
      <c r="C20" s="101" t="s">
        <v>546</v>
      </c>
      <c r="D20" s="11" t="s">
        <v>550</v>
      </c>
      <c r="E20" s="102">
        <v>7.4999999999999997E-2</v>
      </c>
      <c r="F20" s="11" t="s">
        <v>551</v>
      </c>
      <c r="G20" s="11" t="s">
        <v>520</v>
      </c>
      <c r="H20" s="20"/>
      <c r="I20" s="133"/>
      <c r="J20" s="104"/>
      <c r="K20" s="124"/>
      <c r="L20" s="139">
        <v>18560</v>
      </c>
      <c r="M20" s="96">
        <v>400</v>
      </c>
      <c r="N20" s="104">
        <f t="shared" ref="N20:N22" si="1">L20-M20</f>
        <v>18160</v>
      </c>
      <c r="O20" s="405"/>
      <c r="P20" s="148"/>
      <c r="Q20" s="148"/>
      <c r="R20" s="148"/>
      <c r="U20" s="398" t="s">
        <v>69</v>
      </c>
      <c r="V20" s="653"/>
      <c r="W20" s="654"/>
      <c r="X20" s="655"/>
    </row>
    <row r="21" spans="2:24" s="17" customFormat="1" x14ac:dyDescent="0.3">
      <c r="B21" s="5" t="s">
        <v>516</v>
      </c>
      <c r="C21" s="101" t="s">
        <v>546</v>
      </c>
      <c r="D21" s="11" t="s">
        <v>552</v>
      </c>
      <c r="E21" s="102">
        <v>7.4999999999999997E-2</v>
      </c>
      <c r="F21" s="11" t="s">
        <v>553</v>
      </c>
      <c r="G21" s="11" t="s">
        <v>520</v>
      </c>
      <c r="H21" s="20"/>
      <c r="I21" s="133"/>
      <c r="J21" s="104"/>
      <c r="K21" s="124"/>
      <c r="L21" s="139">
        <v>20560</v>
      </c>
      <c r="M21" s="96">
        <v>400</v>
      </c>
      <c r="N21" s="104">
        <f t="shared" si="1"/>
        <v>20160</v>
      </c>
      <c r="O21" s="405"/>
      <c r="P21" s="148"/>
      <c r="Q21" s="148"/>
      <c r="R21" s="148"/>
      <c r="U21" s="398" t="s">
        <v>69</v>
      </c>
      <c r="V21" s="653"/>
      <c r="W21" s="654"/>
      <c r="X21" s="655"/>
    </row>
    <row r="22" spans="2:24" s="17" customFormat="1" x14ac:dyDescent="0.3">
      <c r="B22" s="5" t="s">
        <v>516</v>
      </c>
      <c r="C22" s="101" t="s">
        <v>546</v>
      </c>
      <c r="D22" s="11" t="s">
        <v>554</v>
      </c>
      <c r="E22" s="102">
        <v>7.4999999999999997E-2</v>
      </c>
      <c r="F22" s="11" t="s">
        <v>555</v>
      </c>
      <c r="G22" s="11" t="s">
        <v>520</v>
      </c>
      <c r="H22" s="20"/>
      <c r="I22" s="246"/>
      <c r="J22" s="104"/>
      <c r="K22" s="124"/>
      <c r="L22" s="139">
        <v>22790</v>
      </c>
      <c r="M22" s="96">
        <v>250</v>
      </c>
      <c r="N22" s="104">
        <f t="shared" si="1"/>
        <v>22540</v>
      </c>
      <c r="O22" s="405"/>
      <c r="P22" s="148"/>
      <c r="Q22" s="148"/>
      <c r="R22" s="148"/>
      <c r="U22" s="398" t="s">
        <v>69</v>
      </c>
      <c r="V22" s="653"/>
      <c r="W22" s="654"/>
      <c r="X22" s="655"/>
    </row>
    <row r="23" spans="2:24" x14ac:dyDescent="0.3">
      <c r="B23" s="6" t="s">
        <v>516</v>
      </c>
      <c r="C23" s="116" t="s">
        <v>556</v>
      </c>
      <c r="D23" s="385" t="s">
        <v>557</v>
      </c>
      <c r="E23" s="117">
        <v>0.1</v>
      </c>
      <c r="F23" s="385" t="s">
        <v>558</v>
      </c>
      <c r="G23" s="15" t="s">
        <v>520</v>
      </c>
      <c r="H23" s="469"/>
      <c r="I23" s="470"/>
      <c r="J23" s="120"/>
      <c r="K23" s="273"/>
      <c r="L23" s="136">
        <v>19990</v>
      </c>
      <c r="M23" s="470">
        <v>200</v>
      </c>
      <c r="N23" s="120">
        <f>L23-M23</f>
        <v>19790</v>
      </c>
      <c r="O23" s="273" t="s">
        <v>559</v>
      </c>
      <c r="P23" s="471"/>
      <c r="Q23" s="127"/>
      <c r="R23" s="127"/>
      <c r="S23" s="16"/>
      <c r="T23" s="16"/>
      <c r="U23" s="404" t="s">
        <v>69</v>
      </c>
      <c r="V23" s="467" t="s">
        <v>529</v>
      </c>
      <c r="W23" s="456" t="s">
        <v>522</v>
      </c>
      <c r="X23" s="655" t="s">
        <v>560</v>
      </c>
    </row>
    <row r="24" spans="2:24" ht="16.5" customHeight="1" x14ac:dyDescent="0.3">
      <c r="B24" s="5" t="s">
        <v>516</v>
      </c>
      <c r="C24" s="101" t="s">
        <v>556</v>
      </c>
      <c r="D24" s="56" t="s">
        <v>561</v>
      </c>
      <c r="E24" s="102">
        <v>0.1</v>
      </c>
      <c r="F24" s="56" t="s">
        <v>562</v>
      </c>
      <c r="G24" s="11" t="s">
        <v>520</v>
      </c>
      <c r="H24" s="103"/>
      <c r="I24" s="96"/>
      <c r="J24" s="104"/>
      <c r="K24" s="125"/>
      <c r="L24" s="139">
        <v>23690</v>
      </c>
      <c r="M24" s="96">
        <v>300</v>
      </c>
      <c r="N24" s="104">
        <f t="shared" ref="N24:N26" si="2">L24-M24</f>
        <v>23390</v>
      </c>
      <c r="O24" s="125"/>
      <c r="P24" s="66"/>
      <c r="Q24" s="67"/>
      <c r="R24" s="67"/>
      <c r="U24" s="398" t="s">
        <v>69</v>
      </c>
      <c r="V24" s="467" t="s">
        <v>529</v>
      </c>
      <c r="W24" s="456" t="s">
        <v>522</v>
      </c>
      <c r="X24" s="655"/>
    </row>
    <row r="25" spans="2:24" ht="16.5" customHeight="1" x14ac:dyDescent="0.3">
      <c r="B25" s="5" t="s">
        <v>516</v>
      </c>
      <c r="C25" s="101" t="s">
        <v>556</v>
      </c>
      <c r="D25" s="56" t="s">
        <v>563</v>
      </c>
      <c r="E25" s="102">
        <v>0.1</v>
      </c>
      <c r="F25" s="56" t="s">
        <v>564</v>
      </c>
      <c r="G25" s="11" t="s">
        <v>520</v>
      </c>
      <c r="H25" s="103">
        <v>21800</v>
      </c>
      <c r="I25" s="96"/>
      <c r="J25" s="104">
        <v>21800</v>
      </c>
      <c r="K25" s="125"/>
      <c r="L25" s="139"/>
      <c r="M25" s="96"/>
      <c r="N25" s="104"/>
      <c r="O25" s="125"/>
      <c r="P25" s="66"/>
      <c r="Q25" s="67"/>
      <c r="R25" s="67"/>
      <c r="U25" s="398" t="s">
        <v>69</v>
      </c>
      <c r="V25" s="467" t="s">
        <v>529</v>
      </c>
      <c r="W25" s="456" t="s">
        <v>522</v>
      </c>
      <c r="X25" s="655"/>
    </row>
    <row r="26" spans="2:24" ht="20.25" customHeight="1" thickBot="1" x14ac:dyDescent="0.35">
      <c r="B26" s="7" t="s">
        <v>516</v>
      </c>
      <c r="C26" s="149" t="s">
        <v>556</v>
      </c>
      <c r="D26" s="150" t="s">
        <v>565</v>
      </c>
      <c r="E26" s="151">
        <v>0.1</v>
      </c>
      <c r="F26" s="150" t="s">
        <v>566</v>
      </c>
      <c r="G26" s="18" t="s">
        <v>520</v>
      </c>
      <c r="H26" s="276"/>
      <c r="I26" s="277"/>
      <c r="J26" s="130"/>
      <c r="K26" s="278"/>
      <c r="L26" s="472">
        <v>27190</v>
      </c>
      <c r="M26" s="277">
        <v>300</v>
      </c>
      <c r="N26" s="130">
        <f t="shared" si="2"/>
        <v>26890</v>
      </c>
      <c r="O26" s="278"/>
      <c r="P26" s="81"/>
      <c r="Q26" s="82"/>
      <c r="R26" s="82"/>
      <c r="S26" s="12"/>
      <c r="T26" s="12"/>
      <c r="U26" s="406" t="s">
        <v>69</v>
      </c>
      <c r="V26" s="467" t="s">
        <v>529</v>
      </c>
      <c r="W26" s="456" t="s">
        <v>522</v>
      </c>
      <c r="X26" s="655"/>
    </row>
    <row r="27" spans="2:24" x14ac:dyDescent="0.3">
      <c r="B27" s="5" t="s">
        <v>516</v>
      </c>
      <c r="C27" s="101" t="s">
        <v>567</v>
      </c>
      <c r="D27" s="56" t="s">
        <v>568</v>
      </c>
      <c r="E27" s="102">
        <v>0.1</v>
      </c>
      <c r="F27" s="56" t="s">
        <v>569</v>
      </c>
      <c r="G27" s="11" t="s">
        <v>520</v>
      </c>
      <c r="H27" s="103"/>
      <c r="I27" s="96"/>
      <c r="J27" s="104"/>
      <c r="K27" s="124"/>
      <c r="L27" s="103">
        <v>23590</v>
      </c>
      <c r="M27" s="96">
        <v>100</v>
      </c>
      <c r="N27" s="104">
        <f>L27-M27</f>
        <v>23490</v>
      </c>
      <c r="O27" s="473"/>
      <c r="P27" s="66">
        <v>23590</v>
      </c>
      <c r="Q27" s="67">
        <v>500</v>
      </c>
      <c r="R27" s="67">
        <f>P27-Q27</f>
        <v>23090</v>
      </c>
      <c r="U27" s="398" t="s">
        <v>176</v>
      </c>
      <c r="V27" s="467" t="s">
        <v>529</v>
      </c>
      <c r="W27" s="457"/>
      <c r="X27" s="650" t="s">
        <v>530</v>
      </c>
    </row>
    <row r="28" spans="2:24" x14ac:dyDescent="0.3">
      <c r="B28" s="5" t="s">
        <v>516</v>
      </c>
      <c r="C28" s="101" t="s">
        <v>567</v>
      </c>
      <c r="D28" s="56" t="s">
        <v>570</v>
      </c>
      <c r="E28" s="102">
        <v>0.1</v>
      </c>
      <c r="F28" s="56" t="s">
        <v>571</v>
      </c>
      <c r="G28" s="11" t="s">
        <v>520</v>
      </c>
      <c r="H28" s="103"/>
      <c r="I28" s="96"/>
      <c r="J28" s="104"/>
      <c r="K28" s="124"/>
      <c r="L28" s="103">
        <v>25150</v>
      </c>
      <c r="M28" s="96">
        <v>200</v>
      </c>
      <c r="N28" s="104">
        <f t="shared" ref="N28:N30" si="3">L28-M28</f>
        <v>24950</v>
      </c>
      <c r="O28" s="125"/>
      <c r="P28" s="66">
        <v>24990</v>
      </c>
      <c r="Q28" s="67">
        <v>500</v>
      </c>
      <c r="R28" s="67">
        <f t="shared" ref="R28:R30" si="4">P28-Q28</f>
        <v>24490</v>
      </c>
      <c r="U28" s="398" t="s">
        <v>176</v>
      </c>
      <c r="V28" s="467" t="s">
        <v>529</v>
      </c>
      <c r="W28" s="457"/>
      <c r="X28" s="651"/>
    </row>
    <row r="29" spans="2:24" x14ac:dyDescent="0.3">
      <c r="B29" s="5" t="s">
        <v>516</v>
      </c>
      <c r="C29" s="101" t="s">
        <v>567</v>
      </c>
      <c r="D29" s="56" t="s">
        <v>572</v>
      </c>
      <c r="E29" s="102">
        <v>0.1</v>
      </c>
      <c r="F29" s="56" t="s">
        <v>573</v>
      </c>
      <c r="G29" s="11" t="s">
        <v>520</v>
      </c>
      <c r="H29" s="103"/>
      <c r="I29" s="96"/>
      <c r="J29" s="104"/>
      <c r="K29" s="124"/>
      <c r="L29" s="103">
        <v>28190</v>
      </c>
      <c r="M29" s="96">
        <v>200</v>
      </c>
      <c r="N29" s="104">
        <f t="shared" si="3"/>
        <v>27990</v>
      </c>
      <c r="O29" s="125"/>
      <c r="P29" s="66">
        <v>27990</v>
      </c>
      <c r="Q29" s="67">
        <v>500</v>
      </c>
      <c r="R29" s="67">
        <f t="shared" si="4"/>
        <v>27490</v>
      </c>
      <c r="U29" s="398" t="s">
        <v>176</v>
      </c>
      <c r="V29" s="467" t="s">
        <v>529</v>
      </c>
      <c r="W29" s="457"/>
      <c r="X29" s="651"/>
    </row>
    <row r="30" spans="2:24" ht="15" thickBot="1" x14ac:dyDescent="0.35">
      <c r="B30" s="69" t="s">
        <v>516</v>
      </c>
      <c r="C30" s="107" t="s">
        <v>567</v>
      </c>
      <c r="D30" s="71" t="s">
        <v>574</v>
      </c>
      <c r="E30" s="108">
        <v>0.1</v>
      </c>
      <c r="F30" s="71" t="s">
        <v>575</v>
      </c>
      <c r="G30" s="73" t="s">
        <v>520</v>
      </c>
      <c r="H30" s="109"/>
      <c r="I30" s="99"/>
      <c r="J30" s="110"/>
      <c r="K30" s="279"/>
      <c r="L30" s="109">
        <v>29190</v>
      </c>
      <c r="M30" s="99">
        <v>200</v>
      </c>
      <c r="N30" s="110">
        <f t="shared" si="3"/>
        <v>28990</v>
      </c>
      <c r="O30" s="153"/>
      <c r="P30" s="81">
        <v>28990</v>
      </c>
      <c r="Q30" s="82">
        <v>500</v>
      </c>
      <c r="R30" s="82">
        <f t="shared" si="4"/>
        <v>28490</v>
      </c>
      <c r="S30" s="12"/>
      <c r="T30" s="12"/>
      <c r="U30" s="407" t="s">
        <v>176</v>
      </c>
      <c r="V30" s="474" t="s">
        <v>529</v>
      </c>
      <c r="W30" s="475"/>
      <c r="X30" s="656"/>
    </row>
    <row r="31" spans="2:24" x14ac:dyDescent="0.3">
      <c r="L31"/>
      <c r="N31" s="144"/>
      <c r="V31"/>
    </row>
    <row r="32" spans="2:24" x14ac:dyDescent="0.3">
      <c r="J32" s="145"/>
      <c r="L32" s="145"/>
    </row>
    <row r="33" spans="2:21" x14ac:dyDescent="0.3">
      <c r="L33"/>
    </row>
    <row r="36" spans="2:21" ht="16.5" hidden="1" customHeight="1" x14ac:dyDescent="0.3">
      <c r="B36" s="5" t="s">
        <v>17</v>
      </c>
      <c r="C36" s="101" t="s">
        <v>18</v>
      </c>
      <c r="D36" s="56" t="s">
        <v>24</v>
      </c>
      <c r="E36" s="102">
        <v>0</v>
      </c>
      <c r="F36" s="56" t="s">
        <v>25</v>
      </c>
      <c r="G36" s="11"/>
      <c r="H36" s="11"/>
      <c r="I36" s="11"/>
      <c r="J36" s="11"/>
      <c r="K36" s="11"/>
      <c r="L36" s="146"/>
      <c r="M36" s="146"/>
      <c r="N36" s="146">
        <v>28990</v>
      </c>
      <c r="O36" s="146"/>
    </row>
    <row r="37" spans="2:21" ht="16.5" hidden="1" customHeight="1" x14ac:dyDescent="0.3">
      <c r="B37" s="5" t="s">
        <v>17</v>
      </c>
      <c r="C37" s="101" t="s">
        <v>18</v>
      </c>
      <c r="D37" s="56" t="s">
        <v>29</v>
      </c>
      <c r="E37" s="102">
        <v>0</v>
      </c>
      <c r="F37" s="56" t="s">
        <v>30</v>
      </c>
      <c r="G37" s="11"/>
      <c r="H37" s="11"/>
      <c r="I37" s="11"/>
      <c r="J37" s="11"/>
      <c r="K37" s="11"/>
      <c r="L37" s="146"/>
      <c r="M37" s="146"/>
      <c r="N37" s="146"/>
      <c r="O37" s="146"/>
    </row>
    <row r="38" spans="2:21" ht="16.5" hidden="1" customHeight="1" x14ac:dyDescent="0.3">
      <c r="B38" s="5" t="s">
        <v>17</v>
      </c>
      <c r="C38" s="101" t="s">
        <v>18</v>
      </c>
      <c r="D38" s="56" t="s">
        <v>33</v>
      </c>
      <c r="E38" s="102">
        <v>0</v>
      </c>
      <c r="F38" s="56" t="s">
        <v>34</v>
      </c>
      <c r="G38" s="11"/>
      <c r="H38" s="11"/>
      <c r="I38" s="11"/>
      <c r="J38" s="11"/>
      <c r="K38" s="11"/>
      <c r="L38" s="146"/>
      <c r="M38" s="146"/>
      <c r="N38" s="146"/>
      <c r="O38" s="146"/>
    </row>
    <row r="39" spans="2:21" ht="16.5" hidden="1" customHeight="1" x14ac:dyDescent="0.3">
      <c r="B39" s="69" t="s">
        <v>17</v>
      </c>
      <c r="C39" s="107" t="s">
        <v>18</v>
      </c>
      <c r="D39" s="71" t="s">
        <v>37</v>
      </c>
      <c r="E39" s="108">
        <v>0</v>
      </c>
      <c r="F39" s="71" t="s">
        <v>38</v>
      </c>
      <c r="G39" s="73"/>
      <c r="H39" s="11"/>
      <c r="I39" s="11"/>
      <c r="J39" s="11"/>
      <c r="K39" s="11"/>
      <c r="L39" s="146"/>
      <c r="M39" s="146"/>
      <c r="N39" s="146"/>
      <c r="O39" s="146"/>
    </row>
    <row r="41" spans="2:21" x14ac:dyDescent="0.3">
      <c r="O41" s="144"/>
      <c r="U41" s="144"/>
    </row>
    <row r="42" spans="2:21" x14ac:dyDescent="0.3">
      <c r="O42" s="144"/>
      <c r="U42" s="144"/>
    </row>
    <row r="43" spans="2:21" x14ac:dyDescent="0.3">
      <c r="O43" s="144"/>
      <c r="U43" s="144"/>
    </row>
  </sheetData>
  <mergeCells count="10">
    <mergeCell ref="X11:X18"/>
    <mergeCell ref="V19:X22"/>
    <mergeCell ref="X23:X26"/>
    <mergeCell ref="X27:X30"/>
    <mergeCell ref="B4:G4"/>
    <mergeCell ref="B5:G5"/>
    <mergeCell ref="H7:K7"/>
    <mergeCell ref="L7:O7"/>
    <mergeCell ref="V7:X7"/>
    <mergeCell ref="X9:X10"/>
  </mergeCells>
  <conditionalFormatting sqref="P18:R26 P13:R13 P15:R15 P11:R11">
    <cfRule type="cellIs" dxfId="26" priority="13" operator="between">
      <formula>0.01</formula>
      <formula>0.06</formula>
    </cfRule>
  </conditionalFormatting>
  <conditionalFormatting sqref="P18:R26 P13:R13 P15:R15 P11:R11">
    <cfRule type="expression" dxfId="25" priority="14">
      <formula>#REF!&lt;&gt;#REF!</formula>
    </cfRule>
  </conditionalFormatting>
  <conditionalFormatting sqref="P9:R10">
    <cfRule type="cellIs" dxfId="24" priority="11" operator="between">
      <formula>0.01</formula>
      <formula>0.06</formula>
    </cfRule>
  </conditionalFormatting>
  <conditionalFormatting sqref="P9:R10">
    <cfRule type="expression" dxfId="23" priority="12">
      <formula>#REF!&lt;&gt;#REF!</formula>
    </cfRule>
  </conditionalFormatting>
  <conditionalFormatting sqref="P17:R17">
    <cfRule type="cellIs" dxfId="22" priority="9" operator="between">
      <formula>0.01</formula>
      <formula>0.06</formula>
    </cfRule>
  </conditionalFormatting>
  <conditionalFormatting sqref="P17:R17">
    <cfRule type="expression" dxfId="21" priority="10">
      <formula>#REF!&lt;&gt;#REF!</formula>
    </cfRule>
  </conditionalFormatting>
  <conditionalFormatting sqref="P16:R16">
    <cfRule type="cellIs" dxfId="20" priority="7" operator="between">
      <formula>0.01</formula>
      <formula>0.06</formula>
    </cfRule>
  </conditionalFormatting>
  <conditionalFormatting sqref="P16:R16">
    <cfRule type="expression" dxfId="19" priority="8">
      <formula>#REF!&lt;&gt;#REF!</formula>
    </cfRule>
  </conditionalFormatting>
  <conditionalFormatting sqref="P12:R12">
    <cfRule type="cellIs" dxfId="18" priority="5" operator="between">
      <formula>0.01</formula>
      <formula>0.06</formula>
    </cfRule>
  </conditionalFormatting>
  <conditionalFormatting sqref="P12:R12">
    <cfRule type="expression" dxfId="17" priority="6">
      <formula>#REF!&lt;&gt;#REF!</formula>
    </cfRule>
  </conditionalFormatting>
  <conditionalFormatting sqref="P14:R14">
    <cfRule type="cellIs" dxfId="16" priority="3" operator="between">
      <formula>0.01</formula>
      <formula>0.06</formula>
    </cfRule>
  </conditionalFormatting>
  <conditionalFormatting sqref="P14:R14">
    <cfRule type="expression" dxfId="15" priority="4">
      <formula>#REF!&lt;&gt;#REF!</formula>
    </cfRule>
  </conditionalFormatting>
  <conditionalFormatting sqref="P27:R30">
    <cfRule type="cellIs" dxfId="14" priority="1" operator="between">
      <formula>0.01</formula>
      <formula>0.06</formula>
    </cfRule>
  </conditionalFormatting>
  <conditionalFormatting sqref="P27:R30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8804-71E5-41C7-BBFD-6102E5F69079}">
  <dimension ref="B1:V35"/>
  <sheetViews>
    <sheetView showGridLines="0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J6" activeCellId="2" sqref="B6:C24 F6:G24 J6:J24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9.33203125" customWidth="1"/>
    <col min="4" max="4" width="28.44140625" customWidth="1"/>
    <col min="5" max="5" width="7.5546875" customWidth="1"/>
    <col min="6" max="6" width="33.6640625" customWidth="1"/>
    <col min="7" max="7" width="13" bestFit="1" customWidth="1"/>
    <col min="8" max="8" width="14" style="1" customWidth="1"/>
    <col min="9" max="9" width="12.44140625" style="1" customWidth="1"/>
    <col min="10" max="10" width="11" style="1" customWidth="1"/>
    <col min="11" max="11" width="39.33203125" style="1" customWidth="1"/>
    <col min="12" max="14" width="11.44140625" hidden="1" customWidth="1"/>
    <col min="15" max="15" width="11" hidden="1" customWidth="1"/>
    <col min="16" max="16" width="17.5546875" hidden="1" customWidth="1"/>
    <col min="17" max="17" width="8.33203125" style="1" customWidth="1"/>
    <col min="18" max="18" width="21.5546875" style="1" bestFit="1" customWidth="1"/>
    <col min="19" max="19" width="42.33203125" style="1" bestFit="1" customWidth="1"/>
    <col min="20" max="20" width="12.5546875" style="1" customWidth="1"/>
  </cols>
  <sheetData>
    <row r="1" spans="2:22" s="2" customFormat="1" ht="23.4" x14ac:dyDescent="0.45">
      <c r="B1" s="625" t="s">
        <v>0</v>
      </c>
      <c r="C1" s="625"/>
      <c r="D1" s="625"/>
      <c r="E1" s="625"/>
      <c r="F1" s="625"/>
      <c r="G1" s="625"/>
      <c r="H1" s="571"/>
      <c r="I1" s="571"/>
      <c r="J1" s="571"/>
      <c r="K1" s="571"/>
      <c r="Q1" s="4"/>
      <c r="R1" s="4"/>
      <c r="S1" s="4"/>
      <c r="T1" s="4"/>
    </row>
    <row r="2" spans="2:22" x14ac:dyDescent="0.3">
      <c r="B2" s="626" t="s">
        <v>129</v>
      </c>
      <c r="C2" s="626"/>
      <c r="D2" s="626"/>
      <c r="E2" s="626"/>
      <c r="F2" s="626"/>
      <c r="G2" s="626"/>
      <c r="H2" s="572"/>
      <c r="I2" s="572"/>
      <c r="J2" s="572"/>
      <c r="K2" s="572"/>
    </row>
    <row r="3" spans="2:22" ht="5.4" customHeight="1" thickBot="1" x14ac:dyDescent="0.35"/>
    <row r="4" spans="2:22" ht="15" thickBot="1" x14ac:dyDescent="0.35">
      <c r="H4" s="629" t="s">
        <v>3</v>
      </c>
      <c r="I4" s="630"/>
      <c r="J4" s="630"/>
      <c r="K4" s="631"/>
      <c r="R4" s="667" t="s">
        <v>510</v>
      </c>
      <c r="S4" s="668"/>
      <c r="T4" s="669"/>
    </row>
    <row r="5" spans="2:22" ht="36" x14ac:dyDescent="0.3">
      <c r="B5" s="28" t="s">
        <v>4</v>
      </c>
      <c r="C5" s="30" t="s">
        <v>5</v>
      </c>
      <c r="D5" s="30" t="s">
        <v>6</v>
      </c>
      <c r="E5" s="30" t="s">
        <v>7</v>
      </c>
      <c r="F5" s="30" t="s">
        <v>8</v>
      </c>
      <c r="G5" s="31" t="s">
        <v>9</v>
      </c>
      <c r="H5" s="113" t="s">
        <v>511</v>
      </c>
      <c r="I5" s="114" t="s">
        <v>11</v>
      </c>
      <c r="J5" s="32" t="s">
        <v>512</v>
      </c>
      <c r="K5" s="115" t="s">
        <v>13</v>
      </c>
      <c r="L5" s="37" t="s">
        <v>261</v>
      </c>
      <c r="M5" s="8" t="s">
        <v>262</v>
      </c>
      <c r="N5" s="8" t="s">
        <v>263</v>
      </c>
      <c r="O5" s="9" t="s">
        <v>264</v>
      </c>
      <c r="P5" s="9" t="s">
        <v>265</v>
      </c>
      <c r="Q5" s="397" t="s">
        <v>14</v>
      </c>
      <c r="R5" s="452" t="s">
        <v>513</v>
      </c>
      <c r="S5" s="453" t="s">
        <v>514</v>
      </c>
      <c r="T5" s="454" t="s">
        <v>515</v>
      </c>
    </row>
    <row r="6" spans="2:22" ht="16.5" customHeight="1" x14ac:dyDescent="0.3">
      <c r="B6" s="6" t="s">
        <v>576</v>
      </c>
      <c r="C6" s="116" t="s">
        <v>577</v>
      </c>
      <c r="D6" s="15" t="s">
        <v>578</v>
      </c>
      <c r="E6" s="117">
        <v>7.4999999999999997E-2</v>
      </c>
      <c r="F6" s="15" t="s">
        <v>579</v>
      </c>
      <c r="G6" s="116" t="s">
        <v>520</v>
      </c>
      <c r="H6" s="118">
        <v>10990</v>
      </c>
      <c r="I6" s="119">
        <v>260</v>
      </c>
      <c r="J6" s="120">
        <f>H6-I6</f>
        <v>10730</v>
      </c>
      <c r="K6" s="121"/>
      <c r="L6" s="67">
        <v>7.0000000000000007E-2</v>
      </c>
      <c r="M6" s="67">
        <v>7.0000000000000007E-2</v>
      </c>
      <c r="N6" s="67">
        <v>7.0000000000000007E-2</v>
      </c>
      <c r="P6" t="e">
        <v>#N/A</v>
      </c>
      <c r="Q6" s="398">
        <v>0</v>
      </c>
      <c r="R6" s="455" t="s">
        <v>580</v>
      </c>
      <c r="S6" s="456" t="s">
        <v>581</v>
      </c>
      <c r="T6" s="655" t="s">
        <v>560</v>
      </c>
    </row>
    <row r="7" spans="2:22" x14ac:dyDescent="0.3">
      <c r="B7" s="5" t="s">
        <v>576</v>
      </c>
      <c r="C7" s="101" t="s">
        <v>577</v>
      </c>
      <c r="D7" s="11" t="s">
        <v>582</v>
      </c>
      <c r="E7" s="102">
        <v>0</v>
      </c>
      <c r="F7" s="11" t="s">
        <v>579</v>
      </c>
      <c r="G7" s="101" t="s">
        <v>26</v>
      </c>
      <c r="H7" s="122">
        <v>11290</v>
      </c>
      <c r="I7" s="123"/>
      <c r="J7" s="104">
        <f t="shared" ref="J7:J9" si="0">H7-I7</f>
        <v>11290</v>
      </c>
      <c r="K7" s="124" t="s">
        <v>583</v>
      </c>
      <c r="L7" s="67">
        <v>7.0000000000000007E-2</v>
      </c>
      <c r="M7" s="67">
        <v>7.0000000000000007E-2</v>
      </c>
      <c r="N7" s="67">
        <v>7.0000000000000007E-2</v>
      </c>
      <c r="P7" t="e">
        <v>#N/A</v>
      </c>
      <c r="Q7" s="398">
        <v>0</v>
      </c>
      <c r="R7" s="455" t="s">
        <v>580</v>
      </c>
      <c r="S7" s="456" t="s">
        <v>581</v>
      </c>
      <c r="T7" s="655"/>
    </row>
    <row r="8" spans="2:22" x14ac:dyDescent="0.3">
      <c r="B8" s="5" t="s">
        <v>576</v>
      </c>
      <c r="C8" s="101" t="s">
        <v>577</v>
      </c>
      <c r="D8" s="11" t="s">
        <v>584</v>
      </c>
      <c r="E8" s="102">
        <v>7.4999999999999997E-2</v>
      </c>
      <c r="F8" s="11" t="s">
        <v>585</v>
      </c>
      <c r="G8" s="101" t="s">
        <v>520</v>
      </c>
      <c r="H8" s="122">
        <v>11990</v>
      </c>
      <c r="I8" s="123">
        <v>460</v>
      </c>
      <c r="J8" s="104">
        <f t="shared" si="0"/>
        <v>11530</v>
      </c>
      <c r="K8" s="125"/>
      <c r="L8" s="67">
        <v>7.0000000000000007E-2</v>
      </c>
      <c r="M8" s="67">
        <v>7.0000000000000007E-2</v>
      </c>
      <c r="N8" s="67">
        <v>7.0000000000000007E-2</v>
      </c>
      <c r="P8" t="e">
        <v>#N/A</v>
      </c>
      <c r="Q8" s="398">
        <v>0</v>
      </c>
      <c r="R8" s="455" t="s">
        <v>580</v>
      </c>
      <c r="S8" s="456" t="s">
        <v>581</v>
      </c>
      <c r="T8" s="655"/>
    </row>
    <row r="9" spans="2:22" x14ac:dyDescent="0.3">
      <c r="B9" s="5" t="s">
        <v>576</v>
      </c>
      <c r="C9" s="101" t="s">
        <v>577</v>
      </c>
      <c r="D9" s="11" t="s">
        <v>586</v>
      </c>
      <c r="E9" s="102">
        <v>0</v>
      </c>
      <c r="F9" s="11" t="s">
        <v>587</v>
      </c>
      <c r="G9" s="101" t="s">
        <v>26</v>
      </c>
      <c r="H9" s="122">
        <v>12090</v>
      </c>
      <c r="I9" s="123"/>
      <c r="J9" s="104">
        <f t="shared" si="0"/>
        <v>12090</v>
      </c>
      <c r="K9" s="124" t="s">
        <v>583</v>
      </c>
      <c r="L9" s="67">
        <v>7.0000000000000007E-2</v>
      </c>
      <c r="M9" s="67">
        <v>7.0000000000000007E-2</v>
      </c>
      <c r="N9" s="67">
        <v>7.0000000000000007E-2</v>
      </c>
      <c r="P9" t="e">
        <v>#N/A</v>
      </c>
      <c r="Q9" s="398">
        <v>0</v>
      </c>
      <c r="R9" s="455" t="s">
        <v>580</v>
      </c>
      <c r="S9" s="456" t="s">
        <v>581</v>
      </c>
      <c r="T9" s="655"/>
    </row>
    <row r="10" spans="2:22" ht="16.2" customHeight="1" x14ac:dyDescent="0.3">
      <c r="B10" s="6" t="s">
        <v>576</v>
      </c>
      <c r="C10" s="116" t="s">
        <v>588</v>
      </c>
      <c r="D10" s="15" t="s">
        <v>589</v>
      </c>
      <c r="E10" s="117">
        <v>0</v>
      </c>
      <c r="F10" s="126" t="s">
        <v>590</v>
      </c>
      <c r="G10" s="116" t="s">
        <v>520</v>
      </c>
      <c r="H10" s="118">
        <v>13090</v>
      </c>
      <c r="I10" s="119">
        <v>300</v>
      </c>
      <c r="J10" s="120">
        <f>H10-I10</f>
        <v>12790</v>
      </c>
      <c r="K10" s="121" t="s">
        <v>591</v>
      </c>
      <c r="L10" s="127">
        <v>7.0000000000000007E-2</v>
      </c>
      <c r="M10" s="127">
        <v>7.0000000000000007E-2</v>
      </c>
      <c r="N10" s="127">
        <v>7.0000000000000007E-2</v>
      </c>
      <c r="O10" s="16"/>
      <c r="P10" s="16" t="s">
        <v>592</v>
      </c>
      <c r="Q10" s="399" t="s">
        <v>69</v>
      </c>
      <c r="R10" s="455" t="s">
        <v>529</v>
      </c>
      <c r="S10" s="457" t="s">
        <v>593</v>
      </c>
      <c r="T10" s="650" t="s">
        <v>530</v>
      </c>
    </row>
    <row r="11" spans="2:22" ht="16.5" customHeight="1" x14ac:dyDescent="0.3">
      <c r="B11" s="5" t="s">
        <v>576</v>
      </c>
      <c r="C11" s="101" t="s">
        <v>588</v>
      </c>
      <c r="D11" s="11" t="s">
        <v>594</v>
      </c>
      <c r="E11" s="102">
        <v>0</v>
      </c>
      <c r="F11" s="128" t="s">
        <v>590</v>
      </c>
      <c r="G11" s="101" t="s">
        <v>533</v>
      </c>
      <c r="H11" s="122">
        <v>14040</v>
      </c>
      <c r="I11" s="123">
        <v>300</v>
      </c>
      <c r="J11" s="104">
        <f>H11-I11</f>
        <v>13740</v>
      </c>
      <c r="K11" s="125" t="s">
        <v>591</v>
      </c>
      <c r="L11" s="67"/>
      <c r="M11" s="67"/>
      <c r="N11" s="67"/>
      <c r="Q11" s="400" t="s">
        <v>69</v>
      </c>
      <c r="R11" s="455"/>
      <c r="S11" s="457" t="s">
        <v>593</v>
      </c>
      <c r="T11" s="651"/>
    </row>
    <row r="12" spans="2:22" ht="16.5" customHeight="1" x14ac:dyDescent="0.3">
      <c r="B12" s="5" t="s">
        <v>576</v>
      </c>
      <c r="C12" s="101" t="s">
        <v>588</v>
      </c>
      <c r="D12" s="11" t="s">
        <v>595</v>
      </c>
      <c r="E12" s="102">
        <v>0</v>
      </c>
      <c r="F12" s="128" t="s">
        <v>590</v>
      </c>
      <c r="G12" s="101" t="s">
        <v>596</v>
      </c>
      <c r="H12" s="122">
        <v>14040</v>
      </c>
      <c r="I12" s="123">
        <v>300</v>
      </c>
      <c r="J12" s="104">
        <f>H12-I12</f>
        <v>13740</v>
      </c>
      <c r="K12" s="125" t="s">
        <v>591</v>
      </c>
      <c r="L12" s="67"/>
      <c r="M12" s="67"/>
      <c r="N12" s="67"/>
      <c r="Q12" s="400" t="s">
        <v>69</v>
      </c>
      <c r="R12" s="455"/>
      <c r="S12" s="457" t="s">
        <v>593</v>
      </c>
      <c r="T12" s="651"/>
    </row>
    <row r="13" spans="2:22" ht="16.5" customHeight="1" x14ac:dyDescent="0.3">
      <c r="B13" s="5" t="s">
        <v>576</v>
      </c>
      <c r="C13" s="101" t="s">
        <v>588</v>
      </c>
      <c r="D13" s="11" t="s">
        <v>597</v>
      </c>
      <c r="E13" s="102">
        <v>0</v>
      </c>
      <c r="F13" s="128" t="s">
        <v>598</v>
      </c>
      <c r="G13" s="101" t="s">
        <v>520</v>
      </c>
      <c r="H13" s="122">
        <v>14090</v>
      </c>
      <c r="I13" s="123">
        <v>380</v>
      </c>
      <c r="J13" s="104">
        <f t="shared" ref="J13:J19" si="1">H13-I13</f>
        <v>13710</v>
      </c>
      <c r="K13" s="125" t="s">
        <v>591</v>
      </c>
      <c r="L13" s="67">
        <v>7.0000000000000007E-2</v>
      </c>
      <c r="M13" s="67">
        <v>7.0000000000000007E-2</v>
      </c>
      <c r="N13" s="67">
        <v>7.0000000000000007E-2</v>
      </c>
      <c r="P13" t="s">
        <v>599</v>
      </c>
      <c r="Q13" s="400" t="s">
        <v>69</v>
      </c>
      <c r="R13" s="455" t="s">
        <v>529</v>
      </c>
      <c r="S13" s="457" t="s">
        <v>593</v>
      </c>
      <c r="T13" s="651"/>
    </row>
    <row r="14" spans="2:22" ht="16.5" customHeight="1" x14ac:dyDescent="0.3">
      <c r="B14" s="5" t="s">
        <v>576</v>
      </c>
      <c r="C14" s="101" t="s">
        <v>588</v>
      </c>
      <c r="D14" s="11" t="s">
        <v>600</v>
      </c>
      <c r="E14" s="102">
        <v>0</v>
      </c>
      <c r="F14" s="128" t="s">
        <v>598</v>
      </c>
      <c r="G14" s="101" t="s">
        <v>533</v>
      </c>
      <c r="H14" s="122">
        <v>15040</v>
      </c>
      <c r="I14" s="123">
        <v>380</v>
      </c>
      <c r="J14" s="104">
        <f t="shared" si="1"/>
        <v>14660</v>
      </c>
      <c r="K14" s="125" t="s">
        <v>591</v>
      </c>
      <c r="L14" s="67"/>
      <c r="M14" s="67"/>
      <c r="N14" s="67"/>
      <c r="Q14" s="400" t="s">
        <v>69</v>
      </c>
      <c r="R14" s="455"/>
      <c r="S14" s="457" t="s">
        <v>593</v>
      </c>
      <c r="T14" s="651"/>
    </row>
    <row r="15" spans="2:22" ht="16.5" customHeight="1" x14ac:dyDescent="0.3">
      <c r="B15" s="5" t="s">
        <v>576</v>
      </c>
      <c r="C15" s="101" t="s">
        <v>588</v>
      </c>
      <c r="D15" s="129" t="s">
        <v>601</v>
      </c>
      <c r="E15" s="102">
        <v>0</v>
      </c>
      <c r="F15" s="128" t="s">
        <v>598</v>
      </c>
      <c r="G15" s="101" t="s">
        <v>596</v>
      </c>
      <c r="H15" s="122">
        <v>15040</v>
      </c>
      <c r="I15" s="123">
        <v>380</v>
      </c>
      <c r="J15" s="104">
        <f t="shared" si="1"/>
        <v>14660</v>
      </c>
      <c r="K15" s="125" t="s">
        <v>591</v>
      </c>
      <c r="L15" s="67"/>
      <c r="M15" s="67"/>
      <c r="N15" s="67"/>
      <c r="Q15" s="400" t="s">
        <v>69</v>
      </c>
      <c r="R15" s="455"/>
      <c r="S15" s="457" t="s">
        <v>593</v>
      </c>
      <c r="T15" s="652"/>
    </row>
    <row r="16" spans="2:22" ht="16.5" customHeight="1" x14ac:dyDescent="0.3">
      <c r="B16" s="5" t="s">
        <v>576</v>
      </c>
      <c r="C16" s="101" t="s">
        <v>588</v>
      </c>
      <c r="D16" s="11" t="s">
        <v>602</v>
      </c>
      <c r="E16" s="102">
        <v>0</v>
      </c>
      <c r="F16" s="128" t="s">
        <v>603</v>
      </c>
      <c r="G16" s="101" t="s">
        <v>604</v>
      </c>
      <c r="H16" s="122">
        <v>15990</v>
      </c>
      <c r="I16" s="123">
        <v>700</v>
      </c>
      <c r="J16" s="104">
        <f t="shared" si="1"/>
        <v>15290</v>
      </c>
      <c r="K16" s="660" t="s">
        <v>605</v>
      </c>
      <c r="L16" s="67"/>
      <c r="M16" s="67"/>
      <c r="N16" s="67"/>
      <c r="Q16" s="400" t="s">
        <v>69</v>
      </c>
      <c r="R16" s="455"/>
      <c r="S16" s="457" t="s">
        <v>522</v>
      </c>
      <c r="T16" s="655" t="s">
        <v>606</v>
      </c>
      <c r="V16" s="145"/>
    </row>
    <row r="17" spans="2:22" ht="16.5" customHeight="1" x14ac:dyDescent="0.3">
      <c r="B17" s="5" t="s">
        <v>576</v>
      </c>
      <c r="C17" s="101" t="s">
        <v>588</v>
      </c>
      <c r="D17" s="11" t="s">
        <v>607</v>
      </c>
      <c r="E17" s="102">
        <v>0</v>
      </c>
      <c r="F17" s="128" t="s">
        <v>608</v>
      </c>
      <c r="G17" s="101" t="s">
        <v>604</v>
      </c>
      <c r="H17" s="122">
        <v>17190</v>
      </c>
      <c r="I17" s="123">
        <v>400</v>
      </c>
      <c r="J17" s="104">
        <f t="shared" si="1"/>
        <v>16790</v>
      </c>
      <c r="K17" s="660"/>
      <c r="L17" s="67"/>
      <c r="M17" s="67"/>
      <c r="N17" s="67"/>
      <c r="Q17" s="400" t="s">
        <v>69</v>
      </c>
      <c r="R17" s="455" t="s">
        <v>580</v>
      </c>
      <c r="S17" s="458" t="s">
        <v>522</v>
      </c>
      <c r="T17" s="655"/>
      <c r="V17" s="145"/>
    </row>
    <row r="18" spans="2:22" ht="16.5" customHeight="1" x14ac:dyDescent="0.3">
      <c r="B18" s="6" t="s">
        <v>576</v>
      </c>
      <c r="C18" s="116" t="s">
        <v>609</v>
      </c>
      <c r="D18" s="15" t="s">
        <v>610</v>
      </c>
      <c r="E18" s="117">
        <v>0</v>
      </c>
      <c r="F18" s="126" t="s">
        <v>611</v>
      </c>
      <c r="G18" s="116" t="s">
        <v>604</v>
      </c>
      <c r="H18" s="459">
        <v>16990</v>
      </c>
      <c r="I18" s="460">
        <v>600</v>
      </c>
      <c r="J18" s="461">
        <f t="shared" si="1"/>
        <v>16390</v>
      </c>
      <c r="K18" s="462"/>
      <c r="L18" s="127"/>
      <c r="M18" s="127"/>
      <c r="N18" s="127"/>
      <c r="O18" s="16"/>
      <c r="P18" s="16"/>
      <c r="Q18" s="399" t="s">
        <v>176</v>
      </c>
      <c r="R18" s="463"/>
      <c r="S18" s="457" t="s">
        <v>593</v>
      </c>
      <c r="T18" s="464"/>
      <c r="V18" s="145"/>
    </row>
    <row r="19" spans="2:22" ht="16.5" customHeight="1" x14ac:dyDescent="0.3">
      <c r="B19" s="6" t="s">
        <v>576</v>
      </c>
      <c r="C19" s="116" t="s">
        <v>612</v>
      </c>
      <c r="D19" s="15" t="s">
        <v>613</v>
      </c>
      <c r="E19" s="117">
        <v>0</v>
      </c>
      <c r="F19" s="15" t="s">
        <v>614</v>
      </c>
      <c r="G19" s="116" t="s">
        <v>604</v>
      </c>
      <c r="H19" s="122">
        <v>18590</v>
      </c>
      <c r="I19" s="133">
        <v>300</v>
      </c>
      <c r="J19" s="122">
        <f t="shared" si="1"/>
        <v>18290</v>
      </c>
      <c r="K19" s="132"/>
      <c r="L19" s="127">
        <v>7.0000000000000007E-2</v>
      </c>
      <c r="M19" s="127">
        <v>7.0000000000000007E-2</v>
      </c>
      <c r="N19" s="127">
        <v>7.0000000000000007E-2</v>
      </c>
      <c r="O19" s="16"/>
      <c r="P19" s="16" t="s">
        <v>615</v>
      </c>
      <c r="Q19" s="399" t="s">
        <v>176</v>
      </c>
      <c r="R19" s="463" t="s">
        <v>616</v>
      </c>
      <c r="S19" s="457" t="s">
        <v>593</v>
      </c>
      <c r="T19" s="464" t="s">
        <v>530</v>
      </c>
    </row>
    <row r="20" spans="2:22" ht="16.5" customHeight="1" x14ac:dyDescent="0.3">
      <c r="B20" s="5" t="s">
        <v>576</v>
      </c>
      <c r="C20" s="101" t="s">
        <v>612</v>
      </c>
      <c r="D20" s="11" t="s">
        <v>617</v>
      </c>
      <c r="E20" s="102">
        <v>0</v>
      </c>
      <c r="F20" s="11" t="s">
        <v>618</v>
      </c>
      <c r="G20" s="101" t="s">
        <v>604</v>
      </c>
      <c r="H20" s="122">
        <v>21390</v>
      </c>
      <c r="I20" s="133">
        <v>300</v>
      </c>
      <c r="J20" s="130">
        <f>H20-I20</f>
        <v>21090</v>
      </c>
      <c r="K20" s="465"/>
      <c r="L20" s="67">
        <v>7.0000000000000007E-2</v>
      </c>
      <c r="M20" s="67">
        <v>7.0000000000000007E-2</v>
      </c>
      <c r="N20" s="67">
        <v>7.0000000000000007E-2</v>
      </c>
      <c r="P20" t="s">
        <v>619</v>
      </c>
      <c r="Q20" s="400" t="s">
        <v>69</v>
      </c>
      <c r="R20" s="463"/>
      <c r="S20" s="457" t="s">
        <v>593</v>
      </c>
      <c r="T20" s="464"/>
    </row>
    <row r="21" spans="2:22" ht="16.5" customHeight="1" x14ac:dyDescent="0.3">
      <c r="B21" s="134" t="s">
        <v>576</v>
      </c>
      <c r="C21" s="116" t="s">
        <v>620</v>
      </c>
      <c r="D21" s="135" t="s">
        <v>621</v>
      </c>
      <c r="E21" s="117">
        <v>0</v>
      </c>
      <c r="F21" s="135" t="s">
        <v>622</v>
      </c>
      <c r="G21" s="15" t="s">
        <v>604</v>
      </c>
      <c r="H21" s="136">
        <v>20290</v>
      </c>
      <c r="I21" s="119">
        <v>200</v>
      </c>
      <c r="J21" s="104">
        <f>H21-I21</f>
        <v>20090</v>
      </c>
      <c r="K21" s="121"/>
      <c r="L21" s="127"/>
      <c r="M21" s="127"/>
      <c r="N21" s="127"/>
      <c r="O21" s="16"/>
      <c r="P21" s="16"/>
      <c r="Q21" s="399" t="s">
        <v>176</v>
      </c>
      <c r="R21" s="661" t="s">
        <v>623</v>
      </c>
      <c r="S21" s="662"/>
      <c r="T21" s="663"/>
    </row>
    <row r="22" spans="2:22" ht="16.5" customHeight="1" x14ac:dyDescent="0.3">
      <c r="B22" s="137" t="s">
        <v>576</v>
      </c>
      <c r="C22" s="101" t="s">
        <v>620</v>
      </c>
      <c r="D22" s="138" t="s">
        <v>624</v>
      </c>
      <c r="E22" s="102">
        <v>0</v>
      </c>
      <c r="F22" s="138" t="s">
        <v>625</v>
      </c>
      <c r="G22" s="11" t="s">
        <v>604</v>
      </c>
      <c r="H22" s="139">
        <v>22990</v>
      </c>
      <c r="I22" s="123">
        <v>200</v>
      </c>
      <c r="J22" s="104">
        <f t="shared" ref="J22:J24" si="2">H22-I22</f>
        <v>22790</v>
      </c>
      <c r="K22" s="607"/>
      <c r="L22" s="67"/>
      <c r="M22" s="67"/>
      <c r="N22" s="67"/>
      <c r="Q22" s="400" t="s">
        <v>69</v>
      </c>
      <c r="R22" s="653" t="s">
        <v>549</v>
      </c>
      <c r="S22" s="654"/>
      <c r="T22" s="655"/>
    </row>
    <row r="23" spans="2:22" x14ac:dyDescent="0.3">
      <c r="B23" s="7" t="s">
        <v>576</v>
      </c>
      <c r="C23" s="149" t="s">
        <v>620</v>
      </c>
      <c r="D23" s="18" t="s">
        <v>626</v>
      </c>
      <c r="E23" s="151">
        <v>0</v>
      </c>
      <c r="F23" s="18" t="s">
        <v>627</v>
      </c>
      <c r="G23" s="149" t="s">
        <v>604</v>
      </c>
      <c r="H23" s="261">
        <v>24590</v>
      </c>
      <c r="I23" s="246">
        <v>200</v>
      </c>
      <c r="J23" s="130">
        <f t="shared" si="2"/>
        <v>24390</v>
      </c>
      <c r="K23" s="262"/>
      <c r="L23" s="247"/>
      <c r="M23" s="247"/>
      <c r="N23" s="247"/>
      <c r="O23" s="14"/>
      <c r="P23" s="14"/>
      <c r="Q23" s="401" t="s">
        <v>69</v>
      </c>
      <c r="R23" s="653"/>
      <c r="S23" s="654"/>
      <c r="T23" s="655"/>
    </row>
    <row r="24" spans="2:22" ht="15" thickBot="1" x14ac:dyDescent="0.35">
      <c r="B24" s="140" t="s">
        <v>576</v>
      </c>
      <c r="C24" s="107" t="s">
        <v>620</v>
      </c>
      <c r="D24" s="141" t="s">
        <v>628</v>
      </c>
      <c r="E24" s="108">
        <v>0</v>
      </c>
      <c r="F24" s="142" t="s">
        <v>629</v>
      </c>
      <c r="G24" s="73" t="s">
        <v>604</v>
      </c>
      <c r="H24" s="143">
        <v>30290</v>
      </c>
      <c r="I24" s="466">
        <v>100</v>
      </c>
      <c r="J24" s="110">
        <f t="shared" si="2"/>
        <v>30190</v>
      </c>
      <c r="K24" s="111"/>
      <c r="L24" s="12"/>
      <c r="M24" s="12"/>
      <c r="N24" s="12"/>
      <c r="O24" s="12"/>
      <c r="P24" s="12"/>
      <c r="Q24" s="402" t="s">
        <v>176</v>
      </c>
      <c r="R24" s="664" t="s">
        <v>623</v>
      </c>
      <c r="S24" s="665"/>
      <c r="T24" s="666"/>
    </row>
    <row r="25" spans="2:22" x14ac:dyDescent="0.3">
      <c r="H25" s="144"/>
      <c r="J25" s="144"/>
    </row>
    <row r="26" spans="2:22" x14ac:dyDescent="0.3">
      <c r="H26" s="144"/>
      <c r="J26" s="144"/>
    </row>
    <row r="27" spans="2:22" x14ac:dyDescent="0.3">
      <c r="H27" s="144"/>
    </row>
    <row r="28" spans="2:22" x14ac:dyDescent="0.3">
      <c r="H28" s="144"/>
    </row>
    <row r="29" spans="2:22" x14ac:dyDescent="0.3">
      <c r="H29" s="144"/>
    </row>
    <row r="32" spans="2:22" ht="16.5" hidden="1" customHeight="1" x14ac:dyDescent="0.3">
      <c r="B32" s="5" t="s">
        <v>17</v>
      </c>
      <c r="C32" s="101" t="s">
        <v>18</v>
      </c>
      <c r="D32" s="56" t="s">
        <v>24</v>
      </c>
      <c r="E32" s="102">
        <v>0</v>
      </c>
      <c r="F32" s="56" t="s">
        <v>25</v>
      </c>
      <c r="G32" s="11"/>
      <c r="H32" s="146"/>
      <c r="I32" s="146"/>
      <c r="J32" s="146"/>
      <c r="K32" s="146"/>
    </row>
    <row r="33" spans="2:11" ht="16.5" hidden="1" customHeight="1" x14ac:dyDescent="0.3">
      <c r="B33" s="5" t="s">
        <v>17</v>
      </c>
      <c r="C33" s="101" t="s">
        <v>18</v>
      </c>
      <c r="D33" s="56" t="s">
        <v>29</v>
      </c>
      <c r="E33" s="102">
        <v>0</v>
      </c>
      <c r="F33" s="56" t="s">
        <v>30</v>
      </c>
      <c r="G33" s="11"/>
      <c r="H33" s="146"/>
      <c r="I33" s="146"/>
      <c r="J33" s="146"/>
      <c r="K33" s="146"/>
    </row>
    <row r="34" spans="2:11" ht="16.5" hidden="1" customHeight="1" x14ac:dyDescent="0.3">
      <c r="B34" s="5" t="s">
        <v>17</v>
      </c>
      <c r="C34" s="101" t="s">
        <v>18</v>
      </c>
      <c r="D34" s="56" t="s">
        <v>33</v>
      </c>
      <c r="E34" s="102">
        <v>0</v>
      </c>
      <c r="F34" s="56" t="s">
        <v>34</v>
      </c>
      <c r="G34" s="11"/>
      <c r="H34" s="146"/>
      <c r="I34" s="146"/>
      <c r="J34" s="146"/>
      <c r="K34" s="146"/>
    </row>
    <row r="35" spans="2:11" ht="16.5" hidden="1" customHeight="1" x14ac:dyDescent="0.3">
      <c r="B35" s="69" t="s">
        <v>17</v>
      </c>
      <c r="C35" s="107" t="s">
        <v>18</v>
      </c>
      <c r="D35" s="71" t="s">
        <v>37</v>
      </c>
      <c r="E35" s="108">
        <v>0</v>
      </c>
      <c r="F35" s="71" t="s">
        <v>38</v>
      </c>
      <c r="G35" s="73"/>
      <c r="H35" s="146"/>
      <c r="I35" s="146"/>
      <c r="J35" s="146"/>
      <c r="K35" s="146"/>
    </row>
  </sheetData>
  <mergeCells count="11">
    <mergeCell ref="T10:T15"/>
    <mergeCell ref="B1:G1"/>
    <mergeCell ref="B2:G2"/>
    <mergeCell ref="H4:K4"/>
    <mergeCell ref="R4:T4"/>
    <mergeCell ref="T6:T9"/>
    <mergeCell ref="K16:K17"/>
    <mergeCell ref="T16:T17"/>
    <mergeCell ref="R21:T21"/>
    <mergeCell ref="R22:T23"/>
    <mergeCell ref="R24:T24"/>
  </mergeCells>
  <conditionalFormatting sqref="L6:N22">
    <cfRule type="cellIs" dxfId="12" priority="3" operator="between">
      <formula>0.01</formula>
      <formula>0.06</formula>
    </cfRule>
  </conditionalFormatting>
  <conditionalFormatting sqref="L6:N22">
    <cfRule type="expression" dxfId="11" priority="4">
      <formula>#REF!&lt;&gt;#REF!</formula>
    </cfRule>
  </conditionalFormatting>
  <conditionalFormatting sqref="L23:N23">
    <cfRule type="cellIs" dxfId="10" priority="1" operator="between">
      <formula>0.01</formula>
      <formula>0.06</formula>
    </cfRule>
  </conditionalFormatting>
  <conditionalFormatting sqref="L23:N23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2337-64F1-45BC-8341-4D5E7BD51962}">
  <dimension ref="B1:W17"/>
  <sheetViews>
    <sheetView showGridLines="0" zoomScale="115" zoomScaleNormal="115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U6" activeCellId="2" sqref="B6:C16 F6:F16 U6:U1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customWidth="1"/>
    <col min="5" max="5" width="10.109375" customWidth="1"/>
    <col min="6" max="6" width="49.44140625" bestFit="1" customWidth="1"/>
    <col min="7" max="14" width="16.88671875" customWidth="1"/>
    <col min="15" max="18" width="16.5546875" customWidth="1"/>
    <col min="19" max="19" width="13.33203125" customWidth="1"/>
    <col min="20" max="20" width="11.88671875" customWidth="1"/>
    <col min="21" max="21" width="12.88671875" customWidth="1"/>
    <col min="22" max="22" width="41.44140625" customWidth="1"/>
    <col min="23" max="23" width="7.33203125" style="1" bestFit="1" customWidth="1"/>
  </cols>
  <sheetData>
    <row r="1" spans="2:23" s="2" customFormat="1" ht="23.4" x14ac:dyDescent="0.45">
      <c r="B1" s="625" t="s">
        <v>0</v>
      </c>
      <c r="C1" s="625"/>
      <c r="D1" s="625"/>
      <c r="E1" s="625"/>
      <c r="F1" s="625"/>
      <c r="G1" s="571"/>
      <c r="H1" s="571"/>
      <c r="I1" s="571"/>
      <c r="J1" s="571"/>
      <c r="K1" s="571"/>
      <c r="L1" s="571"/>
      <c r="M1" s="571"/>
      <c r="N1" s="571"/>
      <c r="O1" s="571"/>
      <c r="P1" s="571"/>
      <c r="Q1" s="571"/>
      <c r="R1" s="571"/>
      <c r="W1" s="4"/>
    </row>
    <row r="2" spans="2:23" x14ac:dyDescent="0.3">
      <c r="B2" s="626" t="s">
        <v>630</v>
      </c>
      <c r="C2" s="626"/>
      <c r="D2" s="626"/>
      <c r="E2" s="626"/>
      <c r="F2" s="626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</row>
    <row r="3" spans="2:23" ht="5.4" customHeight="1" thickBot="1" x14ac:dyDescent="0.35"/>
    <row r="4" spans="2:23" ht="15" thickBot="1" x14ac:dyDescent="0.35">
      <c r="G4" s="629" t="s">
        <v>130</v>
      </c>
      <c r="H4" s="630"/>
      <c r="I4" s="630"/>
      <c r="J4" s="631"/>
      <c r="K4" s="629" t="s">
        <v>631</v>
      </c>
      <c r="L4" s="630"/>
      <c r="M4" s="630"/>
      <c r="N4" s="631"/>
      <c r="O4" s="629" t="s">
        <v>2</v>
      </c>
      <c r="P4" s="630"/>
      <c r="Q4" s="630"/>
      <c r="R4" s="631"/>
      <c r="S4" s="629" t="s">
        <v>3</v>
      </c>
      <c r="T4" s="630"/>
      <c r="U4" s="630"/>
      <c r="V4" s="631"/>
    </row>
    <row r="5" spans="2:23" s="271" customFormat="1" ht="45.75" customHeight="1" thickBot="1" x14ac:dyDescent="0.35">
      <c r="B5" s="266" t="s">
        <v>4</v>
      </c>
      <c r="C5" s="267" t="s">
        <v>5</v>
      </c>
      <c r="D5" s="268" t="s">
        <v>6</v>
      </c>
      <c r="E5" s="267" t="s">
        <v>7</v>
      </c>
      <c r="F5" s="268" t="s">
        <v>8</v>
      </c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9" t="s">
        <v>259</v>
      </c>
      <c r="T5" s="269" t="s">
        <v>11</v>
      </c>
      <c r="U5" s="269" t="s">
        <v>260</v>
      </c>
      <c r="V5" s="270" t="s">
        <v>13</v>
      </c>
      <c r="W5" s="269" t="s">
        <v>14</v>
      </c>
    </row>
    <row r="6" spans="2:23" x14ac:dyDescent="0.3">
      <c r="B6" s="39" t="s">
        <v>632</v>
      </c>
      <c r="C6" s="160" t="s">
        <v>633</v>
      </c>
      <c r="D6" s="41" t="s">
        <v>634</v>
      </c>
      <c r="E6" s="161">
        <v>0.05</v>
      </c>
      <c r="F6" s="41" t="s">
        <v>635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264">
        <v>20990</v>
      </c>
      <c r="T6" s="245"/>
      <c r="U6" s="272">
        <f>+S6-T6</f>
        <v>20990</v>
      </c>
      <c r="V6" s="105"/>
      <c r="W6" s="68" t="s">
        <v>22</v>
      </c>
    </row>
    <row r="7" spans="2:23" x14ac:dyDescent="0.3">
      <c r="B7" s="5" t="s">
        <v>632</v>
      </c>
      <c r="C7" s="101" t="s">
        <v>636</v>
      </c>
      <c r="D7" s="56" t="s">
        <v>637</v>
      </c>
      <c r="E7" s="102">
        <v>0.1</v>
      </c>
      <c r="F7" s="56" t="s">
        <v>638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03">
        <v>21490</v>
      </c>
      <c r="T7" s="104"/>
      <c r="U7" s="106">
        <f>+S7-T7</f>
        <v>21490</v>
      </c>
      <c r="V7" s="187" t="s">
        <v>639</v>
      </c>
      <c r="W7" s="68" t="s">
        <v>69</v>
      </c>
    </row>
    <row r="8" spans="2:23" x14ac:dyDescent="0.3">
      <c r="B8" s="5" t="s">
        <v>632</v>
      </c>
      <c r="C8" s="101" t="s">
        <v>636</v>
      </c>
      <c r="D8" s="56" t="s">
        <v>640</v>
      </c>
      <c r="E8" s="102">
        <v>0.1</v>
      </c>
      <c r="F8" s="56" t="s">
        <v>641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03">
        <v>22990</v>
      </c>
      <c r="T8" s="104"/>
      <c r="U8" s="106">
        <f t="shared" ref="U8:U14" si="0">+S8-T8</f>
        <v>22990</v>
      </c>
      <c r="V8" s="187" t="s">
        <v>639</v>
      </c>
      <c r="W8" s="68" t="s">
        <v>22</v>
      </c>
    </row>
    <row r="9" spans="2:23" x14ac:dyDescent="0.3">
      <c r="B9" s="5" t="s">
        <v>632</v>
      </c>
      <c r="C9" s="101" t="s">
        <v>642</v>
      </c>
      <c r="D9" s="56" t="s">
        <v>643</v>
      </c>
      <c r="E9" s="102">
        <v>0.1</v>
      </c>
      <c r="F9" s="56" t="s">
        <v>644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03">
        <v>30990</v>
      </c>
      <c r="T9" s="104"/>
      <c r="U9" s="106">
        <f t="shared" si="0"/>
        <v>30990</v>
      </c>
      <c r="V9" s="105"/>
      <c r="W9" s="68" t="s">
        <v>69</v>
      </c>
    </row>
    <row r="10" spans="2:23" s="3" customFormat="1" x14ac:dyDescent="0.3">
      <c r="B10" s="5" t="s">
        <v>632</v>
      </c>
      <c r="C10" s="101" t="s">
        <v>642</v>
      </c>
      <c r="D10" s="56" t="s">
        <v>645</v>
      </c>
      <c r="E10" s="102">
        <v>0.1</v>
      </c>
      <c r="F10" s="56" t="s">
        <v>646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03">
        <v>33990</v>
      </c>
      <c r="T10" s="104"/>
      <c r="U10" s="106">
        <f t="shared" si="0"/>
        <v>33990</v>
      </c>
      <c r="V10" s="105"/>
      <c r="W10" s="68" t="s">
        <v>69</v>
      </c>
    </row>
    <row r="11" spans="2:23" x14ac:dyDescent="0.3">
      <c r="B11" s="5" t="s">
        <v>632</v>
      </c>
      <c r="C11" s="101" t="s">
        <v>642</v>
      </c>
      <c r="D11" s="56" t="s">
        <v>647</v>
      </c>
      <c r="E11" s="102">
        <v>0.1</v>
      </c>
      <c r="F11" s="56" t="s">
        <v>648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3">
        <v>37490</v>
      </c>
      <c r="T11" s="104"/>
      <c r="U11" s="106">
        <f t="shared" si="0"/>
        <v>37490</v>
      </c>
      <c r="V11" s="105"/>
      <c r="W11" s="68">
        <v>0</v>
      </c>
    </row>
    <row r="12" spans="2:23" s="3" customFormat="1" x14ac:dyDescent="0.3">
      <c r="B12" s="5" t="s">
        <v>632</v>
      </c>
      <c r="C12" s="101" t="s">
        <v>649</v>
      </c>
      <c r="D12" s="56" t="s">
        <v>650</v>
      </c>
      <c r="E12" s="102">
        <v>0</v>
      </c>
      <c r="F12" s="56" t="s">
        <v>651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03">
        <v>17990</v>
      </c>
      <c r="T12" s="104"/>
      <c r="U12" s="106">
        <f t="shared" si="0"/>
        <v>17990</v>
      </c>
      <c r="V12" s="105"/>
      <c r="W12" s="68">
        <v>0</v>
      </c>
    </row>
    <row r="13" spans="2:23" s="3" customFormat="1" x14ac:dyDescent="0.3">
      <c r="B13" s="5"/>
      <c r="C13" s="101"/>
      <c r="D13" s="56"/>
      <c r="E13" s="102"/>
      <c r="F13" s="5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03"/>
      <c r="T13" s="104"/>
      <c r="U13" s="106"/>
      <c r="V13" s="105"/>
      <c r="W13" s="68"/>
    </row>
    <row r="14" spans="2:23" s="3" customFormat="1" x14ac:dyDescent="0.3">
      <c r="B14" s="5" t="s">
        <v>632</v>
      </c>
      <c r="C14" s="101" t="s">
        <v>649</v>
      </c>
      <c r="D14" s="56" t="s">
        <v>652</v>
      </c>
      <c r="E14" s="102">
        <v>0</v>
      </c>
      <c r="F14" s="56" t="s">
        <v>653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03">
        <v>18990</v>
      </c>
      <c r="T14" s="104"/>
      <c r="U14" s="106">
        <f t="shared" si="0"/>
        <v>18990</v>
      </c>
      <c r="V14" s="105"/>
      <c r="W14" s="68">
        <v>0</v>
      </c>
    </row>
    <row r="15" spans="2:23" s="3" customFormat="1" x14ac:dyDescent="0.3">
      <c r="B15" s="5" t="s">
        <v>632</v>
      </c>
      <c r="C15" s="101" t="s">
        <v>654</v>
      </c>
      <c r="D15" s="56" t="s">
        <v>655</v>
      </c>
      <c r="E15" s="102">
        <v>0</v>
      </c>
      <c r="F15" s="56" t="s">
        <v>656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03">
        <v>31990</v>
      </c>
      <c r="T15" s="104"/>
      <c r="U15" s="106">
        <f>+S15-T15</f>
        <v>31990</v>
      </c>
      <c r="V15" s="105"/>
      <c r="W15" s="68">
        <v>0</v>
      </c>
    </row>
    <row r="16" spans="2:23" s="3" customFormat="1" ht="15" thickBot="1" x14ac:dyDescent="0.35">
      <c r="B16" s="69" t="s">
        <v>632</v>
      </c>
      <c r="C16" s="107" t="s">
        <v>654</v>
      </c>
      <c r="D16" s="71" t="s">
        <v>657</v>
      </c>
      <c r="E16" s="108">
        <v>0</v>
      </c>
      <c r="F16" s="71" t="s">
        <v>658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109">
        <v>31990</v>
      </c>
      <c r="T16" s="143"/>
      <c r="U16" s="112">
        <f>+S16-T16</f>
        <v>31990</v>
      </c>
      <c r="V16" s="111"/>
      <c r="W16" s="83">
        <v>0</v>
      </c>
    </row>
    <row r="17" spans="20:20" x14ac:dyDescent="0.3">
      <c r="T17" s="606"/>
    </row>
  </sheetData>
  <mergeCells count="6">
    <mergeCell ref="S4:V4"/>
    <mergeCell ref="B1:F1"/>
    <mergeCell ref="B2:F2"/>
    <mergeCell ref="G4:J4"/>
    <mergeCell ref="K4:N4"/>
    <mergeCell ref="O4:R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21F3-D9FC-4691-9AD1-8BE83651CD25}">
  <sheetPr>
    <pageSetUpPr fitToPage="1"/>
  </sheetPr>
  <dimension ref="B1:AI50"/>
  <sheetViews>
    <sheetView showGridLines="0"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V6" sqref="V6:V40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109375" customWidth="1"/>
    <col min="4" max="4" width="28.44140625" customWidth="1"/>
    <col min="5" max="5" width="6.6640625" style="1" customWidth="1"/>
    <col min="6" max="6" width="46.33203125" bestFit="1" customWidth="1"/>
    <col min="7" max="7" width="15.109375" style="1" customWidth="1"/>
    <col min="8" max="8" width="17.109375" style="1" customWidth="1"/>
    <col min="9" max="9" width="9.88671875" style="1" customWidth="1"/>
    <col min="10" max="10" width="11.6640625" style="1" customWidth="1"/>
    <col min="11" max="11" width="15.109375" style="1" bestFit="1" customWidth="1"/>
    <col min="12" max="12" width="17.109375" style="1" bestFit="1" customWidth="1"/>
    <col min="13" max="13" width="10.5546875" style="1" bestFit="1" customWidth="1"/>
    <col min="14" max="14" width="19.109375" style="1" customWidth="1"/>
    <col min="15" max="17" width="15.6640625" hidden="1" customWidth="1"/>
    <col min="18" max="18" width="10.88671875" hidden="1" customWidth="1"/>
    <col min="19" max="19" width="15.44140625" hidden="1" customWidth="1"/>
    <col min="20" max="20" width="15.109375" bestFit="1" customWidth="1"/>
    <col min="21" max="21" width="17.33203125" customWidth="1"/>
    <col min="22" max="22" width="20.33203125" customWidth="1"/>
    <col min="23" max="23" width="33.44140625" bestFit="1" customWidth="1"/>
    <col min="24" max="24" width="7.33203125" style="1" bestFit="1" customWidth="1"/>
    <col min="25" max="25" width="11.44140625" customWidth="1"/>
    <col min="26" max="34" width="11.44140625" hidden="1" customWidth="1"/>
    <col min="38" max="38" width="22.33203125" bestFit="1" customWidth="1"/>
    <col min="39" max="39" width="43.33203125" bestFit="1" customWidth="1"/>
    <col min="41" max="41" width="20.5546875" bestFit="1" customWidth="1"/>
  </cols>
  <sheetData>
    <row r="1" spans="2:35" s="2" customFormat="1" ht="23.4" x14ac:dyDescent="0.45">
      <c r="B1" s="625" t="s">
        <v>0</v>
      </c>
      <c r="C1" s="625"/>
      <c r="D1" s="625"/>
      <c r="E1" s="625"/>
      <c r="F1" s="625"/>
      <c r="G1" s="571"/>
      <c r="H1" s="571"/>
      <c r="I1" s="571"/>
      <c r="J1" s="571"/>
      <c r="K1" s="571"/>
      <c r="L1" s="571"/>
      <c r="M1" s="571"/>
      <c r="N1" s="571"/>
      <c r="X1" s="4"/>
    </row>
    <row r="2" spans="2:35" x14ac:dyDescent="0.3">
      <c r="B2" s="626" t="s">
        <v>659</v>
      </c>
      <c r="C2" s="626"/>
      <c r="D2" s="626"/>
      <c r="E2" s="626"/>
      <c r="F2" s="626"/>
      <c r="G2" s="572"/>
      <c r="H2" s="572"/>
      <c r="I2" s="572"/>
      <c r="J2" s="572"/>
      <c r="K2" s="572"/>
      <c r="L2" s="572"/>
      <c r="M2" s="572"/>
      <c r="N2" s="572"/>
    </row>
    <row r="3" spans="2:35" ht="5.4" customHeight="1" thickBot="1" x14ac:dyDescent="0.35"/>
    <row r="4" spans="2:35" ht="15" thickBot="1" x14ac:dyDescent="0.35">
      <c r="G4" s="629" t="s">
        <v>631</v>
      </c>
      <c r="H4" s="630"/>
      <c r="I4" s="630"/>
      <c r="J4" s="631"/>
      <c r="K4" s="629" t="s">
        <v>2</v>
      </c>
      <c r="L4" s="630"/>
      <c r="M4" s="630"/>
      <c r="N4" s="631"/>
      <c r="T4" s="629" t="s">
        <v>3</v>
      </c>
      <c r="U4" s="630"/>
      <c r="V4" s="630"/>
      <c r="W4" s="631"/>
      <c r="Z4" s="627" t="s">
        <v>660</v>
      </c>
      <c r="AA4" s="628"/>
      <c r="AB4" s="628"/>
      <c r="AC4" s="633"/>
      <c r="AD4" s="324"/>
      <c r="AE4" s="627" t="s">
        <v>661</v>
      </c>
      <c r="AF4" s="628"/>
      <c r="AG4" s="628"/>
      <c r="AH4" s="633"/>
    </row>
    <row r="5" spans="2:35" ht="36.6" thickBot="1" x14ac:dyDescent="0.35">
      <c r="B5" s="518" t="s">
        <v>4</v>
      </c>
      <c r="C5" s="30" t="s">
        <v>5</v>
      </c>
      <c r="D5" s="519" t="s">
        <v>6</v>
      </c>
      <c r="E5" s="29" t="s">
        <v>7</v>
      </c>
      <c r="F5" s="519" t="s">
        <v>8</v>
      </c>
      <c r="G5" s="520" t="s">
        <v>511</v>
      </c>
      <c r="H5" s="114" t="s">
        <v>11</v>
      </c>
      <c r="I5" s="114" t="s">
        <v>12</v>
      </c>
      <c r="J5" s="521" t="s">
        <v>13</v>
      </c>
      <c r="K5" s="520" t="s">
        <v>511</v>
      </c>
      <c r="L5" s="114" t="s">
        <v>11</v>
      </c>
      <c r="M5" s="114" t="s">
        <v>12</v>
      </c>
      <c r="N5" s="521" t="s">
        <v>13</v>
      </c>
      <c r="O5" s="8" t="s">
        <v>662</v>
      </c>
      <c r="P5" s="8" t="s">
        <v>261</v>
      </c>
      <c r="Q5" s="8" t="s">
        <v>262</v>
      </c>
      <c r="R5" s="9" t="s">
        <v>264</v>
      </c>
      <c r="S5" s="9" t="s">
        <v>265</v>
      </c>
      <c r="T5" s="520" t="s">
        <v>511</v>
      </c>
      <c r="U5" s="114" t="s">
        <v>11</v>
      </c>
      <c r="V5" s="114" t="s">
        <v>12</v>
      </c>
      <c r="W5" s="521" t="s">
        <v>13</v>
      </c>
      <c r="X5" s="522" t="s">
        <v>14</v>
      </c>
      <c r="Z5" s="324">
        <v>2020</v>
      </c>
      <c r="AA5" s="324">
        <v>2021</v>
      </c>
      <c r="AB5" s="324">
        <v>2022</v>
      </c>
      <c r="AC5" s="324" t="s">
        <v>663</v>
      </c>
      <c r="AD5" s="324"/>
      <c r="AE5" s="324">
        <v>2020</v>
      </c>
      <c r="AF5" s="324">
        <v>2021</v>
      </c>
      <c r="AG5" s="324">
        <v>2022</v>
      </c>
      <c r="AH5" s="1" t="s">
        <v>663</v>
      </c>
    </row>
    <row r="6" spans="2:35" s="344" customFormat="1" x14ac:dyDescent="0.3">
      <c r="B6" s="523" t="s">
        <v>664</v>
      </c>
      <c r="C6" s="94" t="s">
        <v>665</v>
      </c>
      <c r="D6" s="524" t="s">
        <v>666</v>
      </c>
      <c r="E6" s="525">
        <v>0.1</v>
      </c>
      <c r="F6" s="526" t="s">
        <v>667</v>
      </c>
      <c r="G6" s="527"/>
      <c r="H6" s="528"/>
      <c r="I6" s="528"/>
      <c r="J6" s="529"/>
      <c r="K6" s="527"/>
      <c r="L6" s="528"/>
      <c r="M6" s="528"/>
      <c r="N6" s="529"/>
      <c r="O6" s="530">
        <v>7.0000000000000007E-2</v>
      </c>
      <c r="P6" s="530">
        <v>7.0000000000000007E-2</v>
      </c>
      <c r="Q6" s="530">
        <v>7.0000000000000007E-2</v>
      </c>
      <c r="R6" s="296"/>
      <c r="S6" s="10" t="s">
        <v>668</v>
      </c>
      <c r="T6" s="302">
        <v>10990</v>
      </c>
      <c r="U6" s="447">
        <v>0</v>
      </c>
      <c r="V6" s="447">
        <f t="shared" ref="V6:V18" si="0">+T6-U6</f>
        <v>10990</v>
      </c>
      <c r="W6" s="529" t="s">
        <v>669</v>
      </c>
      <c r="X6" s="531" t="s">
        <v>69</v>
      </c>
      <c r="Z6" s="1">
        <f t="shared" ref="Z6:Z50" si="1">+ROUND(I6/1.18/(1+E6),2)</f>
        <v>0</v>
      </c>
      <c r="AA6" s="1">
        <f t="shared" ref="AA6:AA50" si="2">+ROUND(M6/1.18/(1+E6),2)</f>
        <v>0</v>
      </c>
      <c r="AB6" s="1">
        <f>+ROUND(V6/1.18/(1+E6),2)</f>
        <v>8466.8700000000008</v>
      </c>
      <c r="AC6" s="1"/>
      <c r="AD6" s="1"/>
      <c r="AE6" s="1">
        <f t="shared" ref="AE6:AE50" si="3">+ROUND(G6/1.18,2)</f>
        <v>0</v>
      </c>
      <c r="AF6" s="1">
        <f t="shared" ref="AF6:AF50" si="4">+ROUND(K6/1.18,2)</f>
        <v>0</v>
      </c>
      <c r="AG6" s="1">
        <f t="shared" ref="AG6:AG50" si="5">+ROUND(T6/1.18,2)</f>
        <v>9313.56</v>
      </c>
      <c r="AH6" s="1"/>
    </row>
    <row r="7" spans="2:35" x14ac:dyDescent="0.3">
      <c r="B7" s="339" t="s">
        <v>664</v>
      </c>
      <c r="C7" s="17" t="s">
        <v>665</v>
      </c>
      <c r="D7" s="327" t="s">
        <v>670</v>
      </c>
      <c r="E7" s="328">
        <v>0</v>
      </c>
      <c r="F7" s="340" t="s">
        <v>671</v>
      </c>
      <c r="G7" s="20"/>
      <c r="H7" s="330"/>
      <c r="I7" s="330"/>
      <c r="J7" s="331"/>
      <c r="K7" s="20"/>
      <c r="L7" s="330"/>
      <c r="M7" s="330"/>
      <c r="N7" s="331"/>
      <c r="O7" s="332">
        <v>7.0000000000000007E-2</v>
      </c>
      <c r="P7" s="332">
        <v>7.0000000000000007E-2</v>
      </c>
      <c r="Q7" s="332">
        <v>7.0000000000000007E-2</v>
      </c>
      <c r="S7" t="e">
        <v>#N/A</v>
      </c>
      <c r="T7" s="20">
        <v>10990</v>
      </c>
      <c r="U7" s="330">
        <v>0</v>
      </c>
      <c r="V7" s="330">
        <f t="shared" si="0"/>
        <v>10990</v>
      </c>
      <c r="W7" s="331" t="s">
        <v>669</v>
      </c>
      <c r="X7" s="532" t="s">
        <v>69</v>
      </c>
      <c r="Y7" s="344"/>
      <c r="Z7" s="1">
        <f t="shared" si="1"/>
        <v>0</v>
      </c>
      <c r="AA7" s="1">
        <f t="shared" si="2"/>
        <v>0</v>
      </c>
      <c r="AB7" s="1">
        <f>+ROUND(V7/1.18/(1+E7),2)</f>
        <v>9313.56</v>
      </c>
      <c r="AC7" s="1"/>
      <c r="AD7" s="1"/>
      <c r="AE7" s="1">
        <f t="shared" si="3"/>
        <v>0</v>
      </c>
      <c r="AF7" s="1">
        <f t="shared" si="4"/>
        <v>0</v>
      </c>
      <c r="AG7" s="1">
        <f t="shared" si="5"/>
        <v>9313.56</v>
      </c>
      <c r="AH7" s="1"/>
      <c r="AI7" s="344"/>
    </row>
    <row r="8" spans="2:35" ht="15" thickBot="1" x14ac:dyDescent="0.35">
      <c r="B8" s="339" t="s">
        <v>664</v>
      </c>
      <c r="C8" s="17" t="s">
        <v>665</v>
      </c>
      <c r="D8" s="327" t="s">
        <v>672</v>
      </c>
      <c r="E8" s="328">
        <v>0</v>
      </c>
      <c r="F8" s="340" t="s">
        <v>673</v>
      </c>
      <c r="G8" s="20"/>
      <c r="H8" s="330"/>
      <c r="I8" s="330"/>
      <c r="J8" s="331"/>
      <c r="K8" s="20"/>
      <c r="L8" s="330"/>
      <c r="M8" s="330"/>
      <c r="N8" s="331"/>
      <c r="O8" s="332">
        <v>7.0000000000000007E-2</v>
      </c>
      <c r="P8" s="332">
        <v>7.0000000000000007E-2</v>
      </c>
      <c r="Q8" s="332">
        <v>7.0000000000000007E-2</v>
      </c>
      <c r="T8" s="20">
        <v>10990</v>
      </c>
      <c r="U8" s="330">
        <v>0</v>
      </c>
      <c r="V8" s="330">
        <f t="shared" si="0"/>
        <v>10990</v>
      </c>
      <c r="W8" s="331" t="s">
        <v>669</v>
      </c>
      <c r="X8" s="532" t="s">
        <v>69</v>
      </c>
      <c r="Y8" s="344"/>
      <c r="Z8" s="1">
        <f t="shared" si="1"/>
        <v>0</v>
      </c>
      <c r="AA8" s="1">
        <f t="shared" si="2"/>
        <v>0</v>
      </c>
      <c r="AB8" s="1">
        <f t="shared" ref="AB8:AB50" si="6">+ROUND(V8/1.18/(1+E8),2)</f>
        <v>9313.56</v>
      </c>
      <c r="AC8" s="1"/>
      <c r="AD8" s="1"/>
      <c r="AE8" s="1">
        <f t="shared" si="3"/>
        <v>0</v>
      </c>
      <c r="AF8" s="1">
        <f t="shared" si="4"/>
        <v>0</v>
      </c>
      <c r="AG8" s="1">
        <f t="shared" si="5"/>
        <v>9313.56</v>
      </c>
      <c r="AH8" s="1"/>
      <c r="AI8" s="344"/>
    </row>
    <row r="9" spans="2:35" ht="15" hidden="1" thickBot="1" x14ac:dyDescent="0.35">
      <c r="B9" s="351" t="s">
        <v>664</v>
      </c>
      <c r="C9" s="13" t="s">
        <v>665</v>
      </c>
      <c r="D9" s="352" t="s">
        <v>674</v>
      </c>
      <c r="E9" s="353">
        <v>0</v>
      </c>
      <c r="F9" s="354" t="s">
        <v>675</v>
      </c>
      <c r="G9" s="355">
        <v>9990</v>
      </c>
      <c r="H9" s="356">
        <v>0</v>
      </c>
      <c r="I9" s="356">
        <f>+G9-H9</f>
        <v>9990</v>
      </c>
      <c r="J9" s="357"/>
      <c r="K9" s="355"/>
      <c r="L9" s="356"/>
      <c r="M9" s="356"/>
      <c r="N9" s="357"/>
      <c r="O9" s="358">
        <v>7.0000000000000007E-2</v>
      </c>
      <c r="P9" s="358">
        <v>7.0000000000000007E-2</v>
      </c>
      <c r="Q9" s="358">
        <v>7.0000000000000007E-2</v>
      </c>
      <c r="R9" s="12"/>
      <c r="S9" s="12" t="e">
        <v>#N/A</v>
      </c>
      <c r="T9" s="355">
        <v>10990</v>
      </c>
      <c r="U9" s="356">
        <v>200</v>
      </c>
      <c r="V9" s="356">
        <f t="shared" si="0"/>
        <v>10790</v>
      </c>
      <c r="W9" s="357" t="s">
        <v>669</v>
      </c>
      <c r="X9" s="533" t="s">
        <v>69</v>
      </c>
      <c r="Y9" s="344"/>
      <c r="Z9" s="1">
        <f t="shared" si="1"/>
        <v>8466.1</v>
      </c>
      <c r="AA9" s="1">
        <f t="shared" si="2"/>
        <v>0</v>
      </c>
      <c r="AB9" s="1">
        <f t="shared" si="6"/>
        <v>9144.07</v>
      </c>
      <c r="AC9" s="1"/>
      <c r="AD9" s="1"/>
      <c r="AE9" s="1">
        <f t="shared" si="3"/>
        <v>8466.1</v>
      </c>
      <c r="AF9" s="1">
        <f t="shared" si="4"/>
        <v>0</v>
      </c>
      <c r="AG9" s="1">
        <f t="shared" si="5"/>
        <v>9313.56</v>
      </c>
      <c r="AH9" s="1"/>
      <c r="AI9" s="344"/>
    </row>
    <row r="10" spans="2:35" s="3" customFormat="1" x14ac:dyDescent="0.3">
      <c r="B10" s="39" t="s">
        <v>664</v>
      </c>
      <c r="C10" s="43" t="s">
        <v>676</v>
      </c>
      <c r="D10" s="534" t="s">
        <v>677</v>
      </c>
      <c r="E10" s="535">
        <v>0.05</v>
      </c>
      <c r="F10" s="536" t="s">
        <v>678</v>
      </c>
      <c r="G10" s="302"/>
      <c r="H10" s="447"/>
      <c r="I10" s="447"/>
      <c r="J10" s="537"/>
      <c r="K10" s="302"/>
      <c r="L10" s="447"/>
      <c r="M10" s="447"/>
      <c r="N10" s="537"/>
      <c r="O10" s="530">
        <v>0.05</v>
      </c>
      <c r="P10" s="530">
        <v>0.05</v>
      </c>
      <c r="Q10" s="530">
        <v>0.05</v>
      </c>
      <c r="R10" s="538"/>
      <c r="S10" s="10" t="s">
        <v>679</v>
      </c>
      <c r="T10" s="302">
        <v>9590</v>
      </c>
      <c r="U10" s="447">
        <v>0</v>
      </c>
      <c r="V10" s="528">
        <f>T10-U10</f>
        <v>9590</v>
      </c>
      <c r="W10" s="537"/>
      <c r="X10" s="539">
        <v>0</v>
      </c>
      <c r="Y10" s="344"/>
      <c r="Z10" s="1">
        <f t="shared" si="1"/>
        <v>0</v>
      </c>
      <c r="AA10" s="1">
        <f t="shared" si="2"/>
        <v>0</v>
      </c>
      <c r="AB10" s="1">
        <f t="shared" si="6"/>
        <v>7740.11</v>
      </c>
      <c r="AC10" s="1"/>
      <c r="AD10" s="1"/>
      <c r="AE10" s="1">
        <f t="shared" si="3"/>
        <v>0</v>
      </c>
      <c r="AF10" s="1">
        <f t="shared" si="4"/>
        <v>0</v>
      </c>
      <c r="AG10" s="1">
        <f t="shared" si="5"/>
        <v>8127.12</v>
      </c>
      <c r="AH10" s="324"/>
      <c r="AI10" s="344"/>
    </row>
    <row r="11" spans="2:35" x14ac:dyDescent="0.3">
      <c r="B11" s="339" t="s">
        <v>664</v>
      </c>
      <c r="C11" s="17" t="s">
        <v>676</v>
      </c>
      <c r="D11" s="327" t="s">
        <v>680</v>
      </c>
      <c r="E11" s="328">
        <v>0</v>
      </c>
      <c r="F11" s="340" t="s">
        <v>681</v>
      </c>
      <c r="G11" s="20"/>
      <c r="H11" s="330"/>
      <c r="I11" s="330"/>
      <c r="J11" s="331"/>
      <c r="K11" s="308"/>
      <c r="L11" s="337"/>
      <c r="M11" s="337"/>
      <c r="N11" s="338"/>
      <c r="O11" s="332">
        <v>0.05</v>
      </c>
      <c r="P11" s="332">
        <v>0.05</v>
      </c>
      <c r="Q11" s="332">
        <v>0.05</v>
      </c>
      <c r="S11" t="e">
        <v>#N/A</v>
      </c>
      <c r="T11" s="308">
        <v>9990</v>
      </c>
      <c r="U11" s="337">
        <v>0</v>
      </c>
      <c r="V11" s="337">
        <f>T11-U11</f>
        <v>9990</v>
      </c>
      <c r="W11" s="338"/>
      <c r="X11" s="540">
        <v>0</v>
      </c>
      <c r="Y11" s="344"/>
      <c r="Z11" s="1">
        <f t="shared" si="1"/>
        <v>0</v>
      </c>
      <c r="AA11" s="1">
        <f t="shared" si="2"/>
        <v>0</v>
      </c>
      <c r="AB11" s="1">
        <f t="shared" si="6"/>
        <v>8466.1</v>
      </c>
      <c r="AC11" s="1"/>
      <c r="AD11" s="1"/>
      <c r="AE11" s="1">
        <f t="shared" si="3"/>
        <v>0</v>
      </c>
      <c r="AF11" s="1">
        <f t="shared" si="4"/>
        <v>0</v>
      </c>
      <c r="AG11" s="1">
        <f t="shared" si="5"/>
        <v>8466.1</v>
      </c>
      <c r="AH11" s="1"/>
      <c r="AI11" s="344"/>
    </row>
    <row r="12" spans="2:35" x14ac:dyDescent="0.3">
      <c r="B12" s="339" t="s">
        <v>664</v>
      </c>
      <c r="C12" s="17" t="s">
        <v>676</v>
      </c>
      <c r="D12" s="327" t="s">
        <v>682</v>
      </c>
      <c r="E12" s="328">
        <v>0.05</v>
      </c>
      <c r="F12" s="340" t="s">
        <v>683</v>
      </c>
      <c r="G12" s="20"/>
      <c r="H12" s="330"/>
      <c r="I12" s="330"/>
      <c r="J12" s="331"/>
      <c r="K12" s="308"/>
      <c r="L12" s="337"/>
      <c r="M12" s="337"/>
      <c r="N12" s="338"/>
      <c r="O12" s="332">
        <v>7.0000000000000007E-2</v>
      </c>
      <c r="P12" s="332">
        <v>7.0000000000000007E-2</v>
      </c>
      <c r="Q12" s="332">
        <v>7.0000000000000007E-2</v>
      </c>
      <c r="S12" t="s">
        <v>684</v>
      </c>
      <c r="T12" s="308">
        <v>12490</v>
      </c>
      <c r="U12" s="337">
        <v>700</v>
      </c>
      <c r="V12" s="337">
        <f t="shared" si="0"/>
        <v>11790</v>
      </c>
      <c r="W12" s="338"/>
      <c r="X12" s="540" t="s">
        <v>69</v>
      </c>
      <c r="Y12" s="344"/>
      <c r="Z12" s="1">
        <f t="shared" si="1"/>
        <v>0</v>
      </c>
      <c r="AA12" s="1">
        <f t="shared" si="2"/>
        <v>0</v>
      </c>
      <c r="AB12" s="1">
        <f t="shared" si="6"/>
        <v>9515.74</v>
      </c>
      <c r="AC12" s="1"/>
      <c r="AD12" s="1"/>
      <c r="AE12" s="1">
        <f t="shared" si="3"/>
        <v>0</v>
      </c>
      <c r="AF12" s="1">
        <f t="shared" si="4"/>
        <v>0</v>
      </c>
      <c r="AG12" s="1">
        <f t="shared" si="5"/>
        <v>10584.75</v>
      </c>
      <c r="AH12" s="1"/>
      <c r="AI12" s="344"/>
    </row>
    <row r="13" spans="2:35" x14ac:dyDescent="0.3">
      <c r="B13" s="339" t="s">
        <v>664</v>
      </c>
      <c r="C13" s="17" t="s">
        <v>676</v>
      </c>
      <c r="D13" s="327" t="s">
        <v>685</v>
      </c>
      <c r="E13" s="328">
        <v>0</v>
      </c>
      <c r="F13" s="340" t="s">
        <v>686</v>
      </c>
      <c r="G13" s="20"/>
      <c r="H13" s="330"/>
      <c r="I13" s="330"/>
      <c r="J13" s="331"/>
      <c r="K13" s="308"/>
      <c r="L13" s="337"/>
      <c r="M13" s="337"/>
      <c r="N13" s="338"/>
      <c r="O13" s="332">
        <v>7.0000000000000007E-2</v>
      </c>
      <c r="P13" s="332">
        <v>7.0000000000000007E-2</v>
      </c>
      <c r="Q13" s="332">
        <v>7.0000000000000007E-2</v>
      </c>
      <c r="S13" t="e">
        <v>#N/A</v>
      </c>
      <c r="T13" s="308">
        <f>+T12+600</f>
        <v>13090</v>
      </c>
      <c r="U13" s="337">
        <v>800</v>
      </c>
      <c r="V13" s="337">
        <f t="shared" si="0"/>
        <v>12290</v>
      </c>
      <c r="W13" s="338"/>
      <c r="X13" s="540" t="s">
        <v>69</v>
      </c>
      <c r="Y13" s="344"/>
      <c r="Z13" s="1">
        <f t="shared" si="1"/>
        <v>0</v>
      </c>
      <c r="AA13" s="1">
        <f t="shared" si="2"/>
        <v>0</v>
      </c>
      <c r="AB13" s="1">
        <f t="shared" si="6"/>
        <v>10415.25</v>
      </c>
      <c r="AC13" s="1"/>
      <c r="AD13" s="1"/>
      <c r="AE13" s="1">
        <f t="shared" si="3"/>
        <v>0</v>
      </c>
      <c r="AF13" s="1">
        <f t="shared" si="4"/>
        <v>0</v>
      </c>
      <c r="AG13" s="1">
        <f t="shared" si="5"/>
        <v>11093.22</v>
      </c>
      <c r="AH13" s="1"/>
      <c r="AI13" s="344"/>
    </row>
    <row r="14" spans="2:35" x14ac:dyDescent="0.3">
      <c r="B14" s="339" t="s">
        <v>664</v>
      </c>
      <c r="C14" s="17" t="s">
        <v>676</v>
      </c>
      <c r="D14" s="327" t="s">
        <v>687</v>
      </c>
      <c r="E14" s="328">
        <v>0.05</v>
      </c>
      <c r="F14" s="340" t="s">
        <v>688</v>
      </c>
      <c r="G14" s="20"/>
      <c r="H14" s="330"/>
      <c r="I14" s="330"/>
      <c r="J14" s="331"/>
      <c r="K14" s="308"/>
      <c r="L14" s="337"/>
      <c r="M14" s="337"/>
      <c r="N14" s="338"/>
      <c r="O14" s="332"/>
      <c r="P14" s="332"/>
      <c r="Q14" s="332"/>
      <c r="T14" s="308">
        <v>11790</v>
      </c>
      <c r="U14" s="337">
        <v>800</v>
      </c>
      <c r="V14" s="337">
        <f t="shared" si="0"/>
        <v>10990</v>
      </c>
      <c r="W14" s="338"/>
      <c r="X14" s="540" t="s">
        <v>69</v>
      </c>
      <c r="Y14" s="344"/>
      <c r="Z14" s="1">
        <f t="shared" si="1"/>
        <v>0</v>
      </c>
      <c r="AA14" s="1">
        <f t="shared" si="2"/>
        <v>0</v>
      </c>
      <c r="AB14" s="1">
        <f t="shared" si="6"/>
        <v>8870.06</v>
      </c>
      <c r="AC14" s="1"/>
      <c r="AD14" s="1"/>
      <c r="AE14" s="1">
        <f t="shared" si="3"/>
        <v>0</v>
      </c>
      <c r="AF14" s="1">
        <f t="shared" si="4"/>
        <v>0</v>
      </c>
      <c r="AG14" s="1">
        <f t="shared" si="5"/>
        <v>9991.5300000000007</v>
      </c>
      <c r="AH14" s="1"/>
      <c r="AI14" s="344"/>
    </row>
    <row r="15" spans="2:35" ht="15" thickBot="1" x14ac:dyDescent="0.35">
      <c r="B15" s="339" t="s">
        <v>664</v>
      </c>
      <c r="C15" s="17" t="s">
        <v>676</v>
      </c>
      <c r="D15" s="327" t="s">
        <v>689</v>
      </c>
      <c r="E15" s="328"/>
      <c r="F15" s="340" t="s">
        <v>690</v>
      </c>
      <c r="G15" s="20"/>
      <c r="H15" s="330"/>
      <c r="I15" s="330"/>
      <c r="J15" s="331"/>
      <c r="K15" s="308"/>
      <c r="L15" s="337"/>
      <c r="M15" s="337"/>
      <c r="N15" s="338"/>
      <c r="O15" s="332"/>
      <c r="P15" s="332"/>
      <c r="Q15" s="332"/>
      <c r="T15" s="308">
        <f>+T14+400</f>
        <v>12190</v>
      </c>
      <c r="U15" s="337">
        <v>800</v>
      </c>
      <c r="V15" s="337">
        <f t="shared" si="0"/>
        <v>11390</v>
      </c>
      <c r="W15" s="338"/>
      <c r="X15" s="540" t="s">
        <v>69</v>
      </c>
      <c r="Y15" s="344"/>
      <c r="Z15" s="1">
        <f t="shared" si="1"/>
        <v>0</v>
      </c>
      <c r="AA15" s="1">
        <f t="shared" si="2"/>
        <v>0</v>
      </c>
      <c r="AB15" s="1">
        <f t="shared" si="6"/>
        <v>9652.5400000000009</v>
      </c>
      <c r="AC15" s="1"/>
      <c r="AD15" s="1"/>
      <c r="AE15" s="1">
        <f t="shared" si="3"/>
        <v>0</v>
      </c>
      <c r="AF15" s="1">
        <f t="shared" si="4"/>
        <v>0</v>
      </c>
      <c r="AG15" s="1">
        <f t="shared" si="5"/>
        <v>10330.51</v>
      </c>
      <c r="AH15" s="1"/>
      <c r="AI15" s="344"/>
    </row>
    <row r="16" spans="2:35" x14ac:dyDescent="0.3">
      <c r="B16" s="39" t="s">
        <v>664</v>
      </c>
      <c r="C16" s="94" t="s">
        <v>691</v>
      </c>
      <c r="D16" s="534" t="s">
        <v>692</v>
      </c>
      <c r="E16" s="535">
        <v>0.1</v>
      </c>
      <c r="F16" s="542" t="s">
        <v>693</v>
      </c>
      <c r="G16" s="302"/>
      <c r="H16" s="447"/>
      <c r="I16" s="447"/>
      <c r="J16" s="537"/>
      <c r="K16" s="527"/>
      <c r="L16" s="528"/>
      <c r="M16" s="528"/>
      <c r="N16" s="529"/>
      <c r="O16" s="530">
        <v>7.0000000000000007E-2</v>
      </c>
      <c r="P16" s="530">
        <v>7.0000000000000007E-2</v>
      </c>
      <c r="Q16" s="530">
        <v>7.0000000000000007E-2</v>
      </c>
      <c r="R16" s="10"/>
      <c r="S16" s="10" t="e">
        <v>#N/A</v>
      </c>
      <c r="T16" s="527">
        <v>17490</v>
      </c>
      <c r="U16" s="528">
        <v>200</v>
      </c>
      <c r="V16" s="528">
        <f t="shared" si="0"/>
        <v>17290</v>
      </c>
      <c r="W16" s="529"/>
      <c r="X16" s="531">
        <v>0</v>
      </c>
      <c r="Y16" s="344"/>
      <c r="Z16" s="1">
        <f t="shared" si="1"/>
        <v>0</v>
      </c>
      <c r="AA16" s="1">
        <f t="shared" si="2"/>
        <v>0</v>
      </c>
      <c r="AB16" s="1">
        <f t="shared" si="6"/>
        <v>13320.49</v>
      </c>
      <c r="AC16" s="1"/>
      <c r="AD16" s="1"/>
      <c r="AE16" s="1">
        <f t="shared" si="3"/>
        <v>0</v>
      </c>
      <c r="AF16" s="1">
        <f t="shared" si="4"/>
        <v>0</v>
      </c>
      <c r="AG16" s="1">
        <f t="shared" si="5"/>
        <v>14822.03</v>
      </c>
      <c r="AH16" s="1"/>
      <c r="AI16" s="344"/>
    </row>
    <row r="17" spans="2:35" x14ac:dyDescent="0.3">
      <c r="B17" s="339" t="s">
        <v>664</v>
      </c>
      <c r="C17" s="17" t="s">
        <v>691</v>
      </c>
      <c r="D17" s="327" t="s">
        <v>694</v>
      </c>
      <c r="E17" s="328">
        <v>0.1</v>
      </c>
      <c r="F17" s="340" t="s">
        <v>695</v>
      </c>
      <c r="G17" s="20"/>
      <c r="H17" s="330"/>
      <c r="I17" s="330"/>
      <c r="J17" s="331"/>
      <c r="K17" s="20"/>
      <c r="L17" s="330"/>
      <c r="M17" s="330"/>
      <c r="N17" s="331"/>
      <c r="O17" s="332">
        <v>7.0000000000000007E-2</v>
      </c>
      <c r="P17" s="332">
        <v>7.0000000000000007E-2</v>
      </c>
      <c r="Q17" s="332">
        <v>7.0000000000000007E-2</v>
      </c>
      <c r="S17" t="e">
        <v>#N/A</v>
      </c>
      <c r="T17" s="20">
        <v>16490</v>
      </c>
      <c r="U17" s="330">
        <v>200</v>
      </c>
      <c r="V17" s="330">
        <f t="shared" si="0"/>
        <v>16290</v>
      </c>
      <c r="W17" s="331"/>
      <c r="X17" s="532">
        <v>0</v>
      </c>
      <c r="Y17" s="344"/>
      <c r="Z17" s="1">
        <f t="shared" si="1"/>
        <v>0</v>
      </c>
      <c r="AA17" s="1">
        <f t="shared" si="2"/>
        <v>0</v>
      </c>
      <c r="AB17" s="1">
        <f t="shared" si="6"/>
        <v>12550.08</v>
      </c>
      <c r="AE17" s="1">
        <f t="shared" si="3"/>
        <v>0</v>
      </c>
      <c r="AF17" s="1">
        <f t="shared" si="4"/>
        <v>0</v>
      </c>
      <c r="AG17" s="1">
        <f t="shared" si="5"/>
        <v>13974.58</v>
      </c>
      <c r="AI17" s="344"/>
    </row>
    <row r="18" spans="2:35" ht="15" thickBot="1" x14ac:dyDescent="0.35">
      <c r="B18" s="351" t="s">
        <v>664</v>
      </c>
      <c r="C18" s="13" t="s">
        <v>691</v>
      </c>
      <c r="D18" s="352" t="s">
        <v>696</v>
      </c>
      <c r="E18" s="353">
        <v>0.1</v>
      </c>
      <c r="F18" s="354" t="s">
        <v>697</v>
      </c>
      <c r="G18" s="355"/>
      <c r="H18" s="356"/>
      <c r="I18" s="356"/>
      <c r="J18" s="357"/>
      <c r="K18" s="355"/>
      <c r="L18" s="356"/>
      <c r="M18" s="356"/>
      <c r="N18" s="357"/>
      <c r="O18" s="358">
        <v>7.0000000000000007E-2</v>
      </c>
      <c r="P18" s="358">
        <v>7.0000000000000007E-2</v>
      </c>
      <c r="Q18" s="358">
        <v>7.0000000000000007E-2</v>
      </c>
      <c r="R18" s="12"/>
      <c r="S18" s="12" t="e">
        <v>#N/A</v>
      </c>
      <c r="T18" s="355">
        <v>15490</v>
      </c>
      <c r="U18" s="356">
        <v>200</v>
      </c>
      <c r="V18" s="356">
        <f t="shared" si="0"/>
        <v>15290</v>
      </c>
      <c r="W18" s="357"/>
      <c r="X18" s="533">
        <v>0</v>
      </c>
      <c r="Y18" s="344"/>
      <c r="Z18" s="1">
        <f t="shared" si="1"/>
        <v>0</v>
      </c>
      <c r="AA18" s="1">
        <f t="shared" si="2"/>
        <v>0</v>
      </c>
      <c r="AB18" s="1">
        <f t="shared" si="6"/>
        <v>11779.66</v>
      </c>
      <c r="AE18" s="1">
        <f t="shared" si="3"/>
        <v>0</v>
      </c>
      <c r="AF18" s="1">
        <f t="shared" si="4"/>
        <v>0</v>
      </c>
      <c r="AG18" s="1">
        <f t="shared" si="5"/>
        <v>13127.12</v>
      </c>
      <c r="AI18" s="344"/>
    </row>
    <row r="19" spans="2:35" s="3" customFormat="1" x14ac:dyDescent="0.3">
      <c r="B19" s="39" t="s">
        <v>664</v>
      </c>
      <c r="C19" s="43" t="s">
        <v>698</v>
      </c>
      <c r="D19" s="534" t="s">
        <v>699</v>
      </c>
      <c r="E19" s="535">
        <v>0.1</v>
      </c>
      <c r="F19" s="536" t="s">
        <v>700</v>
      </c>
      <c r="G19" s="302"/>
      <c r="H19" s="447"/>
      <c r="I19" s="447"/>
      <c r="J19" s="537"/>
      <c r="K19" s="302"/>
      <c r="L19" s="447"/>
      <c r="M19" s="447"/>
      <c r="N19" s="537"/>
      <c r="O19" s="530">
        <v>7.0000000000000007E-2</v>
      </c>
      <c r="P19" s="530">
        <v>7.0000000000000007E-2</v>
      </c>
      <c r="Q19" s="530">
        <v>7.0000000000000007E-2</v>
      </c>
      <c r="R19" s="538"/>
      <c r="S19" s="10"/>
      <c r="T19" s="302">
        <v>17990</v>
      </c>
      <c r="U19" s="447">
        <v>400</v>
      </c>
      <c r="V19" s="528">
        <f>T19-U19</f>
        <v>17590</v>
      </c>
      <c r="W19" s="537"/>
      <c r="X19" s="539" t="s">
        <v>22</v>
      </c>
      <c r="Y19" s="344"/>
      <c r="Z19" s="1">
        <f t="shared" si="1"/>
        <v>0</v>
      </c>
      <c r="AA19" s="1">
        <f t="shared" si="2"/>
        <v>0</v>
      </c>
      <c r="AB19" s="1">
        <f t="shared" si="6"/>
        <v>13551.62</v>
      </c>
      <c r="AC19" s="1"/>
      <c r="AD19" s="1"/>
      <c r="AE19" s="1">
        <f t="shared" si="3"/>
        <v>0</v>
      </c>
      <c r="AF19" s="1">
        <f t="shared" si="4"/>
        <v>0</v>
      </c>
      <c r="AG19" s="1">
        <f t="shared" si="5"/>
        <v>15245.76</v>
      </c>
      <c r="AH19" s="1"/>
      <c r="AI19" s="344"/>
    </row>
    <row r="20" spans="2:35" s="3" customFormat="1" x14ac:dyDescent="0.3">
      <c r="B20" s="5" t="s">
        <v>664</v>
      </c>
      <c r="C20" s="11" t="s">
        <v>698</v>
      </c>
      <c r="D20" s="334" t="s">
        <v>701</v>
      </c>
      <c r="E20" s="335">
        <v>0</v>
      </c>
      <c r="F20" s="336" t="s">
        <v>702</v>
      </c>
      <c r="G20" s="308"/>
      <c r="H20" s="337"/>
      <c r="I20" s="337"/>
      <c r="J20" s="338"/>
      <c r="K20" s="308"/>
      <c r="L20" s="337"/>
      <c r="M20" s="337"/>
      <c r="N20" s="338"/>
      <c r="O20" s="332">
        <v>7.0000000000000007E-2</v>
      </c>
      <c r="P20" s="332">
        <v>7.0000000000000007E-2</v>
      </c>
      <c r="Q20" s="332">
        <v>7.0000000000000007E-2</v>
      </c>
      <c r="S20"/>
      <c r="T20" s="308">
        <f>+T19+600</f>
        <v>18590</v>
      </c>
      <c r="U20" s="337">
        <v>400</v>
      </c>
      <c r="V20" s="330">
        <f>T20-U20</f>
        <v>18190</v>
      </c>
      <c r="W20" s="338"/>
      <c r="X20" s="540" t="s">
        <v>22</v>
      </c>
      <c r="Y20" s="344"/>
      <c r="Z20" s="1">
        <f t="shared" si="1"/>
        <v>0</v>
      </c>
      <c r="AA20" s="1">
        <f t="shared" si="2"/>
        <v>0</v>
      </c>
      <c r="AB20" s="1">
        <f t="shared" si="6"/>
        <v>15415.25</v>
      </c>
      <c r="AC20" s="1"/>
      <c r="AD20" s="1"/>
      <c r="AE20" s="1">
        <f t="shared" si="3"/>
        <v>0</v>
      </c>
      <c r="AF20" s="1">
        <f t="shared" si="4"/>
        <v>0</v>
      </c>
      <c r="AG20" s="1">
        <f t="shared" si="5"/>
        <v>15754.24</v>
      </c>
      <c r="AH20" s="1"/>
      <c r="AI20" s="344"/>
    </row>
    <row r="21" spans="2:35" s="3" customFormat="1" x14ac:dyDescent="0.3">
      <c r="B21" s="5" t="s">
        <v>664</v>
      </c>
      <c r="C21" s="11" t="s">
        <v>698</v>
      </c>
      <c r="D21" s="334" t="s">
        <v>703</v>
      </c>
      <c r="E21" s="335">
        <v>0.1</v>
      </c>
      <c r="F21" s="336" t="s">
        <v>704</v>
      </c>
      <c r="G21" s="308"/>
      <c r="H21" s="337"/>
      <c r="I21" s="337"/>
      <c r="J21" s="338"/>
      <c r="K21" s="308"/>
      <c r="L21" s="337"/>
      <c r="M21" s="337"/>
      <c r="N21" s="338"/>
      <c r="O21" s="332">
        <v>7.0000000000000007E-2</v>
      </c>
      <c r="P21" s="332">
        <v>7.0000000000000007E-2</v>
      </c>
      <c r="Q21" s="332">
        <v>7.0000000000000007E-2</v>
      </c>
      <c r="S21"/>
      <c r="T21" s="308">
        <v>20490</v>
      </c>
      <c r="U21" s="337">
        <v>300</v>
      </c>
      <c r="V21" s="330">
        <f>T21-U21</f>
        <v>20190</v>
      </c>
      <c r="W21" s="338"/>
      <c r="X21" s="540" t="s">
        <v>22</v>
      </c>
      <c r="Y21" s="344"/>
      <c r="Z21" s="1">
        <f t="shared" si="1"/>
        <v>0</v>
      </c>
      <c r="AA21" s="1">
        <f t="shared" si="2"/>
        <v>0</v>
      </c>
      <c r="AB21" s="1">
        <f t="shared" si="6"/>
        <v>15554.7</v>
      </c>
      <c r="AC21" s="1"/>
      <c r="AD21" s="1"/>
      <c r="AE21" s="1">
        <f t="shared" si="3"/>
        <v>0</v>
      </c>
      <c r="AF21" s="1">
        <f t="shared" si="4"/>
        <v>0</v>
      </c>
      <c r="AG21" s="1">
        <f t="shared" si="5"/>
        <v>17364.41</v>
      </c>
      <c r="AH21" s="1"/>
      <c r="AI21" s="344"/>
    </row>
    <row r="22" spans="2:35" ht="15" thickBot="1" x14ac:dyDescent="0.35">
      <c r="B22" s="339" t="s">
        <v>664</v>
      </c>
      <c r="C22" s="17" t="s">
        <v>698</v>
      </c>
      <c r="D22" s="327" t="s">
        <v>705</v>
      </c>
      <c r="E22" s="328">
        <v>0</v>
      </c>
      <c r="F22" s="336" t="s">
        <v>706</v>
      </c>
      <c r="G22" s="20"/>
      <c r="H22" s="330"/>
      <c r="I22" s="330"/>
      <c r="J22" s="331"/>
      <c r="K22" s="20"/>
      <c r="L22" s="330"/>
      <c r="M22" s="337"/>
      <c r="N22" s="331"/>
      <c r="O22" s="332">
        <v>7.0000000000000007E-2</v>
      </c>
      <c r="P22" s="332">
        <v>7.0000000000000007E-2</v>
      </c>
      <c r="Q22" s="332">
        <v>7.0000000000000007E-2</v>
      </c>
      <c r="T22" s="20">
        <f>+T21+600</f>
        <v>21090</v>
      </c>
      <c r="U22" s="337">
        <v>300</v>
      </c>
      <c r="V22" s="330">
        <f>T22-U22</f>
        <v>20790</v>
      </c>
      <c r="W22" s="331"/>
      <c r="X22" s="532" t="s">
        <v>22</v>
      </c>
      <c r="Y22" s="344"/>
      <c r="Z22" s="1">
        <f t="shared" si="1"/>
        <v>0</v>
      </c>
      <c r="AA22" s="1">
        <f t="shared" si="2"/>
        <v>0</v>
      </c>
      <c r="AB22" s="1">
        <f t="shared" si="6"/>
        <v>17618.64</v>
      </c>
      <c r="AC22" s="1"/>
      <c r="AD22" s="1"/>
      <c r="AE22" s="1">
        <f t="shared" si="3"/>
        <v>0</v>
      </c>
      <c r="AF22" s="1">
        <f t="shared" si="4"/>
        <v>0</v>
      </c>
      <c r="AG22" s="1">
        <f t="shared" si="5"/>
        <v>17872.88</v>
      </c>
      <c r="AH22" s="1"/>
      <c r="AI22" s="344"/>
    </row>
    <row r="23" spans="2:35" x14ac:dyDescent="0.3">
      <c r="B23" s="339" t="s">
        <v>664</v>
      </c>
      <c r="C23" s="17" t="s">
        <v>698</v>
      </c>
      <c r="D23" s="327" t="s">
        <v>707</v>
      </c>
      <c r="E23" s="333">
        <v>7.4999999999999997E-2</v>
      </c>
      <c r="F23" s="340" t="s">
        <v>708</v>
      </c>
      <c r="G23" s="20"/>
      <c r="H23" s="330"/>
      <c r="I23" s="330"/>
      <c r="J23" s="331"/>
      <c r="K23" s="20"/>
      <c r="L23" s="330"/>
      <c r="M23" s="330"/>
      <c r="N23" s="331"/>
      <c r="O23" s="332">
        <v>7.0000000000000007E-2</v>
      </c>
      <c r="P23" s="332">
        <v>7.0000000000000007E-2</v>
      </c>
      <c r="Q23" s="332">
        <v>7.0000000000000007E-2</v>
      </c>
      <c r="T23" s="20">
        <v>22990</v>
      </c>
      <c r="U23" s="337">
        <v>300</v>
      </c>
      <c r="V23" s="330">
        <f t="shared" ref="V23:V40" si="7">+T23-U23</f>
        <v>22690</v>
      </c>
      <c r="W23" s="331"/>
      <c r="X23" s="532" t="s">
        <v>22</v>
      </c>
      <c r="Y23" s="344"/>
      <c r="Z23" s="341">
        <f t="shared" si="1"/>
        <v>0</v>
      </c>
      <c r="AA23" s="341">
        <f t="shared" si="2"/>
        <v>0</v>
      </c>
      <c r="AB23" s="341">
        <f t="shared" si="6"/>
        <v>17887.27</v>
      </c>
      <c r="AC23" s="341"/>
      <c r="AD23" s="341"/>
      <c r="AE23" s="341">
        <f t="shared" si="3"/>
        <v>0</v>
      </c>
      <c r="AF23" s="341">
        <f t="shared" si="4"/>
        <v>0</v>
      </c>
      <c r="AG23" s="341">
        <f t="shared" si="5"/>
        <v>19483.05</v>
      </c>
      <c r="AH23" s="342"/>
      <c r="AI23" s="344"/>
    </row>
    <row r="24" spans="2:35" ht="15" thickBot="1" x14ac:dyDescent="0.35">
      <c r="B24" s="351" t="s">
        <v>664</v>
      </c>
      <c r="C24" s="13" t="s">
        <v>698</v>
      </c>
      <c r="D24" s="352" t="s">
        <v>709</v>
      </c>
      <c r="E24" s="543">
        <v>7.4999999999999997E-2</v>
      </c>
      <c r="F24" s="354" t="s">
        <v>710</v>
      </c>
      <c r="G24" s="355"/>
      <c r="H24" s="356"/>
      <c r="I24" s="356"/>
      <c r="J24" s="357"/>
      <c r="K24" s="355"/>
      <c r="L24" s="356"/>
      <c r="M24" s="356"/>
      <c r="N24" s="357"/>
      <c r="O24" s="358">
        <v>7.0000000000000007E-2</v>
      </c>
      <c r="P24" s="358">
        <v>7.0000000000000007E-2</v>
      </c>
      <c r="Q24" s="358">
        <v>7.0000000000000007E-2</v>
      </c>
      <c r="R24" s="12"/>
      <c r="S24" s="12"/>
      <c r="T24" s="355">
        <v>23290</v>
      </c>
      <c r="U24" s="356">
        <v>0</v>
      </c>
      <c r="V24" s="356">
        <f t="shared" si="7"/>
        <v>23290</v>
      </c>
      <c r="W24" s="544"/>
      <c r="X24" s="533">
        <v>0</v>
      </c>
      <c r="Y24" s="344"/>
      <c r="Z24" s="343">
        <f t="shared" si="1"/>
        <v>0</v>
      </c>
      <c r="AA24" s="343">
        <f t="shared" si="2"/>
        <v>0</v>
      </c>
      <c r="AB24" s="343">
        <f t="shared" si="6"/>
        <v>18360.27</v>
      </c>
      <c r="AC24" s="343"/>
      <c r="AD24" s="343"/>
      <c r="AE24" s="343">
        <f t="shared" si="3"/>
        <v>0</v>
      </c>
      <c r="AF24" s="343">
        <f t="shared" si="4"/>
        <v>0</v>
      </c>
      <c r="AG24" s="343">
        <f t="shared" si="5"/>
        <v>19737.29</v>
      </c>
      <c r="AH24" s="343"/>
      <c r="AI24" s="344"/>
    </row>
    <row r="25" spans="2:35" x14ac:dyDescent="0.3">
      <c r="B25" s="39" t="s">
        <v>664</v>
      </c>
      <c r="C25" s="43" t="s">
        <v>711</v>
      </c>
      <c r="D25" s="524" t="s">
        <v>712</v>
      </c>
      <c r="E25" s="525">
        <v>0.1</v>
      </c>
      <c r="F25" s="545" t="s">
        <v>713</v>
      </c>
      <c r="G25" s="527"/>
      <c r="H25" s="528"/>
      <c r="I25" s="528"/>
      <c r="J25" s="529"/>
      <c r="K25" s="527"/>
      <c r="L25" s="528"/>
      <c r="M25" s="528"/>
      <c r="N25" s="529"/>
      <c r="O25" s="530">
        <v>7.0000000000000007E-2</v>
      </c>
      <c r="P25" s="530">
        <v>7.0000000000000007E-2</v>
      </c>
      <c r="Q25" s="530">
        <v>7.0000000000000007E-2</v>
      </c>
      <c r="R25" s="10"/>
      <c r="S25" s="10"/>
      <c r="T25" s="527">
        <v>19490</v>
      </c>
      <c r="U25" s="528">
        <v>200</v>
      </c>
      <c r="V25" s="528">
        <f t="shared" si="7"/>
        <v>19290</v>
      </c>
      <c r="W25" s="529"/>
      <c r="X25" s="531" t="s">
        <v>22</v>
      </c>
      <c r="Y25" s="344"/>
      <c r="Z25" s="1">
        <f>+ROUND(I25/1.18/(1+E25),2)</f>
        <v>0</v>
      </c>
      <c r="AA25" s="1">
        <f>+ROUND(M25/1.18/(1+E25),2)</f>
        <v>0</v>
      </c>
      <c r="AB25" s="1">
        <f t="shared" si="6"/>
        <v>14861.33</v>
      </c>
      <c r="AC25" s="1"/>
      <c r="AD25" s="1"/>
      <c r="AE25" s="1">
        <f>+ROUND(G25/1.18,2)</f>
        <v>0</v>
      </c>
      <c r="AF25" s="1">
        <f>+ROUND(K25/1.18,2)</f>
        <v>0</v>
      </c>
      <c r="AG25" s="1">
        <f t="shared" si="5"/>
        <v>16516.95</v>
      </c>
      <c r="AH25" s="1"/>
      <c r="AI25" s="344"/>
    </row>
    <row r="26" spans="2:35" ht="15" thickBot="1" x14ac:dyDescent="0.35">
      <c r="B26" s="69" t="s">
        <v>664</v>
      </c>
      <c r="C26" s="73" t="s">
        <v>711</v>
      </c>
      <c r="D26" s="352" t="s">
        <v>714</v>
      </c>
      <c r="E26" s="543">
        <v>7.4999999999999997E-2</v>
      </c>
      <c r="F26" s="546" t="s">
        <v>715</v>
      </c>
      <c r="G26" s="355"/>
      <c r="H26" s="356"/>
      <c r="I26" s="356"/>
      <c r="J26" s="357"/>
      <c r="K26" s="355"/>
      <c r="L26" s="356"/>
      <c r="M26" s="356"/>
      <c r="N26" s="357"/>
      <c r="O26" s="358">
        <v>7.0000000000000007E-2</v>
      </c>
      <c r="P26" s="358">
        <v>7.0000000000000007E-2</v>
      </c>
      <c r="Q26" s="358">
        <v>7.0000000000000007E-2</v>
      </c>
      <c r="R26" s="12"/>
      <c r="S26" s="12" t="s">
        <v>716</v>
      </c>
      <c r="T26" s="355">
        <v>24990</v>
      </c>
      <c r="U26" s="356">
        <v>0</v>
      </c>
      <c r="V26" s="356">
        <f t="shared" si="7"/>
        <v>24990</v>
      </c>
      <c r="W26" s="357"/>
      <c r="X26" s="533" t="s">
        <v>176</v>
      </c>
      <c r="Y26" s="344"/>
      <c r="Z26" s="1">
        <f>+ROUND(I26/1.18/(1+E26),2)</f>
        <v>0</v>
      </c>
      <c r="AA26" s="1">
        <f>+ROUND(M26/1.18/(1+E26),2)</f>
        <v>0</v>
      </c>
      <c r="AB26" s="1">
        <f t="shared" si="6"/>
        <v>19700.43</v>
      </c>
      <c r="AC26" s="1"/>
      <c r="AD26" s="1"/>
      <c r="AE26" s="1">
        <f>+ROUND(G26/1.18,2)</f>
        <v>0</v>
      </c>
      <c r="AF26" s="1">
        <f>+ROUND(K26/1.18,2)</f>
        <v>0</v>
      </c>
      <c r="AG26" s="1">
        <f t="shared" si="5"/>
        <v>21177.97</v>
      </c>
      <c r="AH26" s="1"/>
      <c r="AI26" s="344"/>
    </row>
    <row r="27" spans="2:35" x14ac:dyDescent="0.3">
      <c r="B27" s="523" t="s">
        <v>664</v>
      </c>
      <c r="C27" s="94" t="s">
        <v>717</v>
      </c>
      <c r="D27" s="524" t="s">
        <v>718</v>
      </c>
      <c r="E27" s="547">
        <v>0.1</v>
      </c>
      <c r="F27" s="545" t="s">
        <v>719</v>
      </c>
      <c r="G27" s="527"/>
      <c r="H27" s="548"/>
      <c r="I27" s="548"/>
      <c r="J27" s="549"/>
      <c r="K27" s="527"/>
      <c r="L27" s="548"/>
      <c r="M27" s="548"/>
      <c r="N27" s="549"/>
      <c r="O27" s="530"/>
      <c r="P27" s="530"/>
      <c r="Q27" s="530"/>
      <c r="R27" s="10"/>
      <c r="S27" s="10"/>
      <c r="T27" s="527">
        <v>24990</v>
      </c>
      <c r="U27" s="548">
        <v>0</v>
      </c>
      <c r="V27" s="548">
        <f t="shared" si="7"/>
        <v>24990</v>
      </c>
      <c r="W27" s="549"/>
      <c r="X27" s="531" t="s">
        <v>176</v>
      </c>
      <c r="Y27" s="344"/>
      <c r="Z27" s="1"/>
      <c r="AA27" s="1"/>
      <c r="AB27" s="1">
        <f t="shared" si="6"/>
        <v>19252.7</v>
      </c>
      <c r="AC27" s="1"/>
      <c r="AD27" s="1"/>
      <c r="AE27" s="1"/>
      <c r="AF27" s="1"/>
      <c r="AG27" s="1">
        <f t="shared" si="5"/>
        <v>21177.97</v>
      </c>
      <c r="AH27" s="1"/>
      <c r="AI27" s="344"/>
    </row>
    <row r="28" spans="2:35" x14ac:dyDescent="0.3">
      <c r="B28" s="339" t="s">
        <v>664</v>
      </c>
      <c r="C28" s="17" t="s">
        <v>717</v>
      </c>
      <c r="D28" s="327" t="s">
        <v>720</v>
      </c>
      <c r="E28" s="328">
        <v>0.1</v>
      </c>
      <c r="F28" s="340" t="s">
        <v>721</v>
      </c>
      <c r="G28" s="20"/>
      <c r="H28" s="330"/>
      <c r="I28" s="330"/>
      <c r="J28" s="331"/>
      <c r="K28" s="308"/>
      <c r="L28" s="330"/>
      <c r="M28" s="330"/>
      <c r="N28" s="338"/>
      <c r="O28" s="332">
        <v>7.0000000000000007E-2</v>
      </c>
      <c r="P28" s="332">
        <v>7.0000000000000007E-2</v>
      </c>
      <c r="Q28" s="332">
        <v>7.0000000000000007E-2</v>
      </c>
      <c r="S28" t="s">
        <v>722</v>
      </c>
      <c r="T28" s="308">
        <v>28190</v>
      </c>
      <c r="U28" s="330">
        <v>0</v>
      </c>
      <c r="V28" s="330">
        <f t="shared" si="7"/>
        <v>28190</v>
      </c>
      <c r="W28" s="338"/>
      <c r="X28" s="532" t="s">
        <v>176</v>
      </c>
      <c r="Y28" s="344"/>
      <c r="Z28" s="1">
        <f>+ROUND(I28/1.18/(1+E28),2)</f>
        <v>0</v>
      </c>
      <c r="AA28" s="1">
        <f>+ROUND(M28/1.18/(1+E28),2)</f>
        <v>0</v>
      </c>
      <c r="AB28" s="1">
        <f t="shared" si="6"/>
        <v>21718.03</v>
      </c>
      <c r="AC28" s="1"/>
      <c r="AD28" s="1"/>
      <c r="AE28" s="1">
        <f>+ROUND(G28/1.18,2)</f>
        <v>0</v>
      </c>
      <c r="AF28" s="1">
        <f>+ROUND(K28/1.18,2)</f>
        <v>0</v>
      </c>
      <c r="AG28" s="1">
        <f t="shared" si="5"/>
        <v>23889.83</v>
      </c>
      <c r="AH28" s="1"/>
      <c r="AI28" s="344"/>
    </row>
    <row r="29" spans="2:35" ht="15" thickBot="1" x14ac:dyDescent="0.35">
      <c r="B29" s="351" t="s">
        <v>664</v>
      </c>
      <c r="C29" s="13" t="s">
        <v>717</v>
      </c>
      <c r="D29" s="352" t="s">
        <v>723</v>
      </c>
      <c r="E29" s="353">
        <v>0.1</v>
      </c>
      <c r="F29" s="354" t="s">
        <v>724</v>
      </c>
      <c r="G29" s="355"/>
      <c r="H29" s="356"/>
      <c r="I29" s="356"/>
      <c r="J29" s="357"/>
      <c r="K29" s="322"/>
      <c r="L29" s="356"/>
      <c r="M29" s="356"/>
      <c r="N29" s="541"/>
      <c r="O29" s="358"/>
      <c r="P29" s="358"/>
      <c r="Q29" s="358"/>
      <c r="R29" s="12"/>
      <c r="S29" s="12"/>
      <c r="T29" s="322">
        <v>31490</v>
      </c>
      <c r="U29" s="356">
        <v>0</v>
      </c>
      <c r="V29" s="356">
        <f t="shared" si="7"/>
        <v>31490</v>
      </c>
      <c r="W29" s="541"/>
      <c r="X29" s="533" t="s">
        <v>176</v>
      </c>
      <c r="Y29" s="344"/>
      <c r="Z29" s="1"/>
      <c r="AA29" s="1"/>
      <c r="AB29" s="1">
        <f t="shared" si="6"/>
        <v>24260.400000000001</v>
      </c>
      <c r="AC29" s="1"/>
      <c r="AD29" s="1"/>
      <c r="AE29" s="1"/>
      <c r="AF29" s="1"/>
      <c r="AG29" s="1">
        <f t="shared" si="5"/>
        <v>26686.44</v>
      </c>
      <c r="AH29" s="1"/>
      <c r="AI29" s="344"/>
    </row>
    <row r="30" spans="2:35" x14ac:dyDescent="0.3">
      <c r="B30" s="39" t="s">
        <v>664</v>
      </c>
      <c r="C30" s="43" t="s">
        <v>725</v>
      </c>
      <c r="D30" s="534" t="s">
        <v>726</v>
      </c>
      <c r="E30" s="535">
        <v>0</v>
      </c>
      <c r="F30" s="536" t="s">
        <v>727</v>
      </c>
      <c r="G30" s="302"/>
      <c r="H30" s="447"/>
      <c r="I30" s="447"/>
      <c r="J30" s="537"/>
      <c r="K30" s="527"/>
      <c r="L30" s="528"/>
      <c r="M30" s="528"/>
      <c r="N30" s="529"/>
      <c r="O30" s="530">
        <v>7.0000000000000007E-2</v>
      </c>
      <c r="P30" s="530">
        <v>7.0000000000000007E-2</v>
      </c>
      <c r="Q30" s="530">
        <v>7.0000000000000007E-2</v>
      </c>
      <c r="R30" s="10"/>
      <c r="S30" s="10" t="s">
        <v>728</v>
      </c>
      <c r="T30" s="527">
        <v>19490</v>
      </c>
      <c r="U30" s="528">
        <v>800</v>
      </c>
      <c r="V30" s="528">
        <f>T30-U30</f>
        <v>18690</v>
      </c>
      <c r="W30" s="529"/>
      <c r="X30" s="531">
        <v>0</v>
      </c>
      <c r="Y30" s="344"/>
      <c r="Z30" s="1">
        <f t="shared" ref="Z30:Z37" si="8">+ROUND(I30/1.18/(1+E30),2)</f>
        <v>0</v>
      </c>
      <c r="AA30" s="1">
        <f t="shared" ref="AA30:AA37" si="9">+ROUND(M30/1.18/(1+E30),2)</f>
        <v>0</v>
      </c>
      <c r="AB30" s="1">
        <f t="shared" si="6"/>
        <v>15838.98</v>
      </c>
      <c r="AC30" s="1"/>
      <c r="AD30" s="1"/>
      <c r="AE30" s="1">
        <f t="shared" ref="AE30:AE37" si="10">+ROUND(G30/1.18,2)</f>
        <v>0</v>
      </c>
      <c r="AF30" s="1">
        <f t="shared" ref="AF30:AF37" si="11">+ROUND(K30/1.18,2)</f>
        <v>0</v>
      </c>
      <c r="AG30" s="1">
        <f t="shared" si="5"/>
        <v>16516.95</v>
      </c>
      <c r="AH30" s="1"/>
      <c r="AI30" s="344"/>
    </row>
    <row r="31" spans="2:35" x14ac:dyDescent="0.3">
      <c r="B31" s="339" t="s">
        <v>664</v>
      </c>
      <c r="C31" s="17" t="s">
        <v>725</v>
      </c>
      <c r="D31" s="327" t="s">
        <v>729</v>
      </c>
      <c r="E31" s="328">
        <v>0</v>
      </c>
      <c r="F31" s="340" t="s">
        <v>730</v>
      </c>
      <c r="G31" s="20"/>
      <c r="H31" s="330"/>
      <c r="I31" s="330"/>
      <c r="J31" s="331"/>
      <c r="K31" s="20"/>
      <c r="L31" s="330"/>
      <c r="M31" s="330"/>
      <c r="N31" s="331"/>
      <c r="O31" s="332">
        <v>7.0000000000000007E-2</v>
      </c>
      <c r="P31" s="332">
        <v>7.0000000000000007E-2</v>
      </c>
      <c r="Q31" s="332">
        <v>7.0000000000000007E-2</v>
      </c>
      <c r="S31" t="e">
        <v>#N/A</v>
      </c>
      <c r="T31" s="20">
        <f>+T30+1000</f>
        <v>20490</v>
      </c>
      <c r="U31" s="330">
        <v>800</v>
      </c>
      <c r="V31" s="330">
        <f>T31-U31</f>
        <v>19690</v>
      </c>
      <c r="W31" s="331"/>
      <c r="X31" s="532">
        <v>0</v>
      </c>
      <c r="Y31" s="344"/>
      <c r="Z31" s="1">
        <f t="shared" si="8"/>
        <v>0</v>
      </c>
      <c r="AA31" s="1">
        <f t="shared" si="9"/>
        <v>0</v>
      </c>
      <c r="AB31" s="1">
        <f t="shared" si="6"/>
        <v>16686.439999999999</v>
      </c>
      <c r="AC31" s="1"/>
      <c r="AD31" s="1"/>
      <c r="AE31" s="1">
        <f t="shared" si="10"/>
        <v>0</v>
      </c>
      <c r="AF31" s="1">
        <f t="shared" si="11"/>
        <v>0</v>
      </c>
      <c r="AG31" s="1">
        <f t="shared" si="5"/>
        <v>17364.41</v>
      </c>
      <c r="AH31" s="1"/>
      <c r="AI31" s="344"/>
    </row>
    <row r="32" spans="2:35" hidden="1" x14ac:dyDescent="0.3">
      <c r="B32" s="339" t="s">
        <v>664</v>
      </c>
      <c r="C32" s="17" t="s">
        <v>725</v>
      </c>
      <c r="D32" s="327" t="s">
        <v>731</v>
      </c>
      <c r="E32" s="328">
        <v>0</v>
      </c>
      <c r="F32" s="340" t="s">
        <v>732</v>
      </c>
      <c r="G32" s="20"/>
      <c r="H32" s="330"/>
      <c r="I32" s="330"/>
      <c r="J32" s="331"/>
      <c r="K32" s="20"/>
      <c r="L32" s="330"/>
      <c r="M32" s="330"/>
      <c r="N32" s="331"/>
      <c r="O32" s="332">
        <v>7.0000000000000007E-2</v>
      </c>
      <c r="P32" s="332">
        <v>7.0000000000000007E-2</v>
      </c>
      <c r="Q32" s="332">
        <v>7.0000000000000007E-2</v>
      </c>
      <c r="S32" t="e">
        <v>#N/A</v>
      </c>
      <c r="T32" s="20"/>
      <c r="U32" s="330">
        <v>0</v>
      </c>
      <c r="V32" s="330"/>
      <c r="W32" s="331"/>
      <c r="X32" s="532">
        <v>0</v>
      </c>
      <c r="Y32" s="344"/>
      <c r="Z32" s="1">
        <f t="shared" si="8"/>
        <v>0</v>
      </c>
      <c r="AA32" s="1">
        <f t="shared" si="9"/>
        <v>0</v>
      </c>
      <c r="AB32" s="1">
        <f t="shared" si="6"/>
        <v>0</v>
      </c>
      <c r="AC32" s="1"/>
      <c r="AD32" s="1"/>
      <c r="AE32" s="1">
        <f t="shared" si="10"/>
        <v>0</v>
      </c>
      <c r="AF32" s="1">
        <f t="shared" si="11"/>
        <v>0</v>
      </c>
      <c r="AG32" s="1">
        <f t="shared" si="5"/>
        <v>0</v>
      </c>
      <c r="AH32" s="1"/>
      <c r="AI32" s="344"/>
    </row>
    <row r="33" spans="2:35" x14ac:dyDescent="0.3">
      <c r="B33" s="339" t="s">
        <v>664</v>
      </c>
      <c r="C33" s="17" t="s">
        <v>725</v>
      </c>
      <c r="D33" s="327" t="s">
        <v>733</v>
      </c>
      <c r="E33" s="328">
        <v>0</v>
      </c>
      <c r="F33" s="329" t="s">
        <v>734</v>
      </c>
      <c r="G33" s="20"/>
      <c r="H33" s="330"/>
      <c r="I33" s="330"/>
      <c r="J33" s="331"/>
      <c r="K33" s="20"/>
      <c r="L33" s="330"/>
      <c r="M33" s="330"/>
      <c r="N33" s="331"/>
      <c r="O33" s="332">
        <v>7.0000000000000007E-2</v>
      </c>
      <c r="P33" s="332">
        <v>7.0000000000000007E-2</v>
      </c>
      <c r="Q33" s="332">
        <v>7.0000000000000007E-2</v>
      </c>
      <c r="S33" t="s">
        <v>735</v>
      </c>
      <c r="T33" s="20">
        <v>20490</v>
      </c>
      <c r="U33" s="330">
        <v>100</v>
      </c>
      <c r="V33" s="330">
        <f>T33-U33</f>
        <v>20390</v>
      </c>
      <c r="W33" s="331"/>
      <c r="X33" s="532">
        <v>0</v>
      </c>
      <c r="Y33" s="344"/>
      <c r="Z33" s="1">
        <f t="shared" si="8"/>
        <v>0</v>
      </c>
      <c r="AA33" s="1">
        <f t="shared" si="9"/>
        <v>0</v>
      </c>
      <c r="AB33" s="1">
        <f t="shared" si="6"/>
        <v>17279.66</v>
      </c>
      <c r="AC33" s="1"/>
      <c r="AD33" s="1"/>
      <c r="AE33" s="1">
        <f t="shared" si="10"/>
        <v>0</v>
      </c>
      <c r="AF33" s="1">
        <f t="shared" si="11"/>
        <v>0</v>
      </c>
      <c r="AG33" s="1">
        <f t="shared" si="5"/>
        <v>17364.41</v>
      </c>
      <c r="AH33" s="1"/>
      <c r="AI33" s="344"/>
    </row>
    <row r="34" spans="2:35" x14ac:dyDescent="0.3">
      <c r="B34" s="339" t="s">
        <v>664</v>
      </c>
      <c r="C34" s="17" t="s">
        <v>725</v>
      </c>
      <c r="D34" s="327" t="s">
        <v>736</v>
      </c>
      <c r="E34" s="328">
        <v>0</v>
      </c>
      <c r="F34" s="340" t="s">
        <v>737</v>
      </c>
      <c r="G34" s="20"/>
      <c r="H34" s="330"/>
      <c r="I34" s="330"/>
      <c r="J34" s="331"/>
      <c r="K34" s="20"/>
      <c r="L34" s="330"/>
      <c r="M34" s="330"/>
      <c r="N34" s="331"/>
      <c r="O34" s="332">
        <v>7.0000000000000007E-2</v>
      </c>
      <c r="P34" s="332">
        <v>7.0000000000000007E-2</v>
      </c>
      <c r="Q34" s="332">
        <v>7.0000000000000007E-2</v>
      </c>
      <c r="S34" t="e">
        <v>#N/A</v>
      </c>
      <c r="T34" s="20">
        <f>+T33+1000</f>
        <v>21490</v>
      </c>
      <c r="U34" s="330">
        <v>100</v>
      </c>
      <c r="V34" s="330">
        <f>T34-U34</f>
        <v>21390</v>
      </c>
      <c r="W34" s="331"/>
      <c r="X34" s="532">
        <v>0</v>
      </c>
      <c r="Y34" s="344"/>
      <c r="Z34" s="1">
        <f t="shared" si="8"/>
        <v>0</v>
      </c>
      <c r="AA34" s="1">
        <f t="shared" si="9"/>
        <v>0</v>
      </c>
      <c r="AB34" s="1">
        <f t="shared" si="6"/>
        <v>18127.12</v>
      </c>
      <c r="AC34" s="1"/>
      <c r="AD34" s="1"/>
      <c r="AE34" s="1">
        <f t="shared" si="10"/>
        <v>0</v>
      </c>
      <c r="AF34" s="1">
        <f t="shared" si="11"/>
        <v>0</v>
      </c>
      <c r="AG34" s="1">
        <f t="shared" si="5"/>
        <v>18211.86</v>
      </c>
      <c r="AH34" s="1"/>
      <c r="AI34" s="344"/>
    </row>
    <row r="35" spans="2:35" hidden="1" x14ac:dyDescent="0.3">
      <c r="B35" s="339" t="s">
        <v>664</v>
      </c>
      <c r="C35" s="17" t="s">
        <v>725</v>
      </c>
      <c r="D35" s="327" t="s">
        <v>738</v>
      </c>
      <c r="E35" s="328">
        <v>0</v>
      </c>
      <c r="F35" s="340" t="s">
        <v>739</v>
      </c>
      <c r="G35" s="20"/>
      <c r="H35" s="330"/>
      <c r="I35" s="330">
        <f>+G35-H35</f>
        <v>0</v>
      </c>
      <c r="J35" s="331"/>
      <c r="K35" s="20"/>
      <c r="L35" s="330"/>
      <c r="M35" s="330"/>
      <c r="N35" s="331"/>
      <c r="O35" s="332">
        <v>7.0000000000000007E-2</v>
      </c>
      <c r="P35" s="332">
        <v>7.0000000000000007E-2</v>
      </c>
      <c r="Q35" s="332">
        <v>7.0000000000000007E-2</v>
      </c>
      <c r="S35" t="e">
        <v>#N/A</v>
      </c>
      <c r="T35" s="20">
        <v>20990</v>
      </c>
      <c r="U35" s="330">
        <v>500</v>
      </c>
      <c r="V35" s="330">
        <f>+T35-U35</f>
        <v>20490</v>
      </c>
      <c r="W35" s="331"/>
      <c r="X35" s="532">
        <v>0</v>
      </c>
      <c r="Y35" s="344"/>
      <c r="Z35" s="1">
        <f t="shared" si="8"/>
        <v>0</v>
      </c>
      <c r="AA35" s="1">
        <f t="shared" si="9"/>
        <v>0</v>
      </c>
      <c r="AB35" s="1">
        <f t="shared" si="6"/>
        <v>17364.41</v>
      </c>
      <c r="AC35" s="1"/>
      <c r="AD35" s="1"/>
      <c r="AE35" s="1">
        <f t="shared" si="10"/>
        <v>0</v>
      </c>
      <c r="AF35" s="1">
        <f t="shared" si="11"/>
        <v>0</v>
      </c>
      <c r="AG35" s="1">
        <f t="shared" si="5"/>
        <v>17788.14</v>
      </c>
      <c r="AH35" s="1"/>
      <c r="AI35" s="344"/>
    </row>
    <row r="36" spans="2:35" x14ac:dyDescent="0.3">
      <c r="B36" s="339" t="s">
        <v>664</v>
      </c>
      <c r="C36" s="17" t="s">
        <v>725</v>
      </c>
      <c r="D36" s="327" t="s">
        <v>740</v>
      </c>
      <c r="E36" s="328">
        <v>0</v>
      </c>
      <c r="F36" s="340" t="s">
        <v>741</v>
      </c>
      <c r="G36" s="20"/>
      <c r="H36" s="330"/>
      <c r="I36" s="330"/>
      <c r="J36" s="331"/>
      <c r="K36" s="20"/>
      <c r="L36" s="330"/>
      <c r="M36" s="330"/>
      <c r="N36" s="331"/>
      <c r="O36" s="332">
        <v>7.0000000000000007E-2</v>
      </c>
      <c r="P36" s="332">
        <v>7.0000000000000007E-2</v>
      </c>
      <c r="Q36" s="332">
        <v>7.0000000000000007E-2</v>
      </c>
      <c r="S36" t="s">
        <v>742</v>
      </c>
      <c r="T36" s="20">
        <v>15790</v>
      </c>
      <c r="U36" s="330">
        <v>0</v>
      </c>
      <c r="V36" s="330">
        <f>T36-U36</f>
        <v>15790</v>
      </c>
      <c r="W36" s="331"/>
      <c r="X36" s="532">
        <v>0</v>
      </c>
      <c r="Y36" s="344"/>
      <c r="Z36" s="1">
        <f t="shared" si="8"/>
        <v>0</v>
      </c>
      <c r="AA36" s="1">
        <f t="shared" si="9"/>
        <v>0</v>
      </c>
      <c r="AB36" s="1">
        <f t="shared" si="6"/>
        <v>13381.36</v>
      </c>
      <c r="AC36" s="1"/>
      <c r="AD36" s="1"/>
      <c r="AE36" s="1">
        <f t="shared" si="10"/>
        <v>0</v>
      </c>
      <c r="AF36" s="1">
        <f t="shared" si="11"/>
        <v>0</v>
      </c>
      <c r="AG36" s="1">
        <f t="shared" si="5"/>
        <v>13381.36</v>
      </c>
      <c r="AH36" s="1"/>
      <c r="AI36" s="344"/>
    </row>
    <row r="37" spans="2:35" ht="15" thickBot="1" x14ac:dyDescent="0.35">
      <c r="B37" s="339" t="s">
        <v>664</v>
      </c>
      <c r="C37" s="17" t="s">
        <v>725</v>
      </c>
      <c r="D37" s="327" t="s">
        <v>743</v>
      </c>
      <c r="E37" s="328">
        <v>0</v>
      </c>
      <c r="F37" s="340" t="s">
        <v>744</v>
      </c>
      <c r="G37" s="20"/>
      <c r="H37" s="330"/>
      <c r="I37" s="330"/>
      <c r="J37" s="331"/>
      <c r="K37" s="20"/>
      <c r="L37" s="330"/>
      <c r="M37" s="330"/>
      <c r="N37" s="331"/>
      <c r="O37" s="332">
        <v>7.0000000000000007E-2</v>
      </c>
      <c r="P37" s="332">
        <v>7.0000000000000007E-2</v>
      </c>
      <c r="Q37" s="332">
        <v>7.0000000000000007E-2</v>
      </c>
      <c r="S37" t="e">
        <v>#N/A</v>
      </c>
      <c r="T37" s="20">
        <f>+T36+1000</f>
        <v>16790</v>
      </c>
      <c r="U37" s="330">
        <v>0</v>
      </c>
      <c r="V37" s="330">
        <f>T37-U37</f>
        <v>16790</v>
      </c>
      <c r="W37" s="331"/>
      <c r="X37" s="532">
        <v>0</v>
      </c>
      <c r="Y37" s="344"/>
      <c r="Z37" s="1">
        <f t="shared" si="8"/>
        <v>0</v>
      </c>
      <c r="AA37" s="1">
        <f t="shared" si="9"/>
        <v>0</v>
      </c>
      <c r="AB37" s="1">
        <f t="shared" si="6"/>
        <v>14228.81</v>
      </c>
      <c r="AC37" s="1"/>
      <c r="AD37" s="1"/>
      <c r="AE37" s="1">
        <f t="shared" si="10"/>
        <v>0</v>
      </c>
      <c r="AF37" s="1">
        <f t="shared" si="11"/>
        <v>0</v>
      </c>
      <c r="AG37" s="1">
        <f t="shared" si="5"/>
        <v>14228.81</v>
      </c>
      <c r="AH37" s="1"/>
      <c r="AI37" s="344"/>
    </row>
    <row r="38" spans="2:35" ht="15" thickBot="1" x14ac:dyDescent="0.35">
      <c r="B38" s="550" t="s">
        <v>664</v>
      </c>
      <c r="C38" s="551" t="s">
        <v>745</v>
      </c>
      <c r="D38" s="552" t="s">
        <v>746</v>
      </c>
      <c r="E38" s="553">
        <v>0</v>
      </c>
      <c r="F38" s="554" t="s">
        <v>747</v>
      </c>
      <c r="G38" s="555"/>
      <c r="H38" s="556"/>
      <c r="I38" s="556"/>
      <c r="J38" s="557"/>
      <c r="K38" s="555"/>
      <c r="L38" s="556"/>
      <c r="M38" s="556"/>
      <c r="N38" s="557"/>
      <c r="O38" s="558">
        <v>7.0000000000000007E-2</v>
      </c>
      <c r="P38" s="558">
        <v>7.0000000000000007E-2</v>
      </c>
      <c r="Q38" s="558">
        <v>7.0000000000000007E-2</v>
      </c>
      <c r="R38" s="559"/>
      <c r="S38" s="559" t="e">
        <v>#N/A</v>
      </c>
      <c r="T38" s="555">
        <v>16990</v>
      </c>
      <c r="U38" s="556">
        <v>300</v>
      </c>
      <c r="V38" s="556">
        <f t="shared" si="7"/>
        <v>16690</v>
      </c>
      <c r="W38" s="529" t="s">
        <v>748</v>
      </c>
      <c r="X38" s="560" t="s">
        <v>185</v>
      </c>
      <c r="Y38" s="344"/>
      <c r="Z38" s="1">
        <f t="shared" si="1"/>
        <v>0</v>
      </c>
      <c r="AA38" s="1">
        <f t="shared" si="2"/>
        <v>0</v>
      </c>
      <c r="AB38" s="1">
        <f t="shared" si="6"/>
        <v>14144.07</v>
      </c>
      <c r="AC38" s="1"/>
      <c r="AD38" s="1"/>
      <c r="AE38" s="1">
        <f t="shared" si="3"/>
        <v>0</v>
      </c>
      <c r="AF38" s="1">
        <f t="shared" si="4"/>
        <v>0</v>
      </c>
      <c r="AG38" s="1">
        <f t="shared" si="5"/>
        <v>14398.31</v>
      </c>
      <c r="AH38" s="1"/>
      <c r="AI38" s="344"/>
    </row>
    <row r="39" spans="2:35" x14ac:dyDescent="0.3">
      <c r="B39" s="523" t="s">
        <v>664</v>
      </c>
      <c r="C39" s="94" t="s">
        <v>749</v>
      </c>
      <c r="D39" s="524" t="s">
        <v>750</v>
      </c>
      <c r="E39" s="525">
        <v>0</v>
      </c>
      <c r="F39" s="526" t="s">
        <v>751</v>
      </c>
      <c r="G39" s="527"/>
      <c r="H39" s="528"/>
      <c r="I39" s="528"/>
      <c r="J39" s="529"/>
      <c r="K39" s="527">
        <v>36990</v>
      </c>
      <c r="L39" s="528">
        <v>0</v>
      </c>
      <c r="M39" s="528">
        <f>+K39-L39</f>
        <v>36990</v>
      </c>
      <c r="N39" s="529"/>
      <c r="O39" s="530">
        <v>7.0000000000000007E-2</v>
      </c>
      <c r="P39" s="530">
        <v>7.0000000000000007E-2</v>
      </c>
      <c r="Q39" s="530">
        <v>7.0000000000000007E-2</v>
      </c>
      <c r="R39" s="10"/>
      <c r="S39" s="10"/>
      <c r="T39" s="527">
        <v>37990</v>
      </c>
      <c r="U39" s="528">
        <v>0</v>
      </c>
      <c r="V39" s="528">
        <f t="shared" si="7"/>
        <v>37990</v>
      </c>
      <c r="W39" s="529"/>
      <c r="X39" s="531" t="s">
        <v>69</v>
      </c>
      <c r="Y39" s="344"/>
      <c r="Z39" s="1">
        <f t="shared" si="1"/>
        <v>0</v>
      </c>
      <c r="AA39" s="1">
        <f t="shared" si="2"/>
        <v>31347.46</v>
      </c>
      <c r="AB39" s="1">
        <f t="shared" si="6"/>
        <v>32194.92</v>
      </c>
      <c r="AC39" s="1"/>
      <c r="AD39" s="1"/>
      <c r="AE39" s="1">
        <f t="shared" si="3"/>
        <v>0</v>
      </c>
      <c r="AF39" s="1">
        <f t="shared" si="4"/>
        <v>31347.46</v>
      </c>
      <c r="AG39" s="1">
        <f t="shared" si="5"/>
        <v>32194.92</v>
      </c>
      <c r="AH39" s="1"/>
      <c r="AI39" s="344"/>
    </row>
    <row r="40" spans="2:35" s="344" customFormat="1" ht="15" thickBot="1" x14ac:dyDescent="0.35">
      <c r="B40" s="561" t="s">
        <v>664</v>
      </c>
      <c r="C40" s="562" t="s">
        <v>752</v>
      </c>
      <c r="D40" s="563" t="s">
        <v>753</v>
      </c>
      <c r="E40" s="564">
        <v>0</v>
      </c>
      <c r="F40" s="565" t="s">
        <v>754</v>
      </c>
      <c r="G40" s="566"/>
      <c r="H40" s="567"/>
      <c r="I40" s="567"/>
      <c r="J40" s="568"/>
      <c r="K40" s="566"/>
      <c r="L40" s="567"/>
      <c r="M40" s="567"/>
      <c r="N40" s="568"/>
      <c r="O40" s="358">
        <v>7.0000000000000007E-2</v>
      </c>
      <c r="P40" s="358">
        <v>7.0000000000000007E-2</v>
      </c>
      <c r="Q40" s="358">
        <v>7.0000000000000007E-2</v>
      </c>
      <c r="R40" s="569"/>
      <c r="S40" s="12" t="s">
        <v>755</v>
      </c>
      <c r="T40" s="566">
        <v>41990</v>
      </c>
      <c r="U40" s="567">
        <v>500</v>
      </c>
      <c r="V40" s="567">
        <f t="shared" si="7"/>
        <v>41490</v>
      </c>
      <c r="W40" s="568"/>
      <c r="X40" s="570" t="s">
        <v>22</v>
      </c>
      <c r="Z40" s="1">
        <f t="shared" si="1"/>
        <v>0</v>
      </c>
      <c r="AA40" s="1">
        <f t="shared" si="2"/>
        <v>0</v>
      </c>
      <c r="AB40" s="1">
        <f t="shared" si="6"/>
        <v>35161.019999999997</v>
      </c>
      <c r="AC40" s="1"/>
      <c r="AD40" s="1"/>
      <c r="AE40" s="1">
        <f t="shared" si="3"/>
        <v>0</v>
      </c>
      <c r="AF40" s="1">
        <f t="shared" si="4"/>
        <v>0</v>
      </c>
      <c r="AG40" s="1">
        <f t="shared" si="5"/>
        <v>35584.75</v>
      </c>
      <c r="AH40" s="1"/>
    </row>
    <row r="41" spans="2:35" hidden="1" x14ac:dyDescent="0.3">
      <c r="B41" s="5" t="s">
        <v>664</v>
      </c>
      <c r="C41" s="11" t="s">
        <v>725</v>
      </c>
      <c r="D41" s="334" t="s">
        <v>756</v>
      </c>
      <c r="E41" s="335">
        <v>0</v>
      </c>
      <c r="F41" s="336" t="s">
        <v>757</v>
      </c>
      <c r="G41" s="308"/>
      <c r="H41" s="337"/>
      <c r="I41" s="337"/>
      <c r="J41" s="338"/>
      <c r="K41" s="308"/>
      <c r="L41" s="337"/>
      <c r="M41" s="337"/>
      <c r="N41" s="338"/>
      <c r="O41" s="332">
        <v>7.0000000000000007E-2</v>
      </c>
      <c r="P41" s="332">
        <v>7.0000000000000007E-2</v>
      </c>
      <c r="Q41" s="332">
        <v>7.0000000000000007E-2</v>
      </c>
      <c r="S41" t="e">
        <v>#N/A</v>
      </c>
      <c r="T41" s="308"/>
      <c r="U41" s="337"/>
      <c r="V41" s="337"/>
      <c r="W41" s="338"/>
      <c r="X41" s="26">
        <v>0</v>
      </c>
      <c r="Z41" s="1">
        <f t="shared" si="1"/>
        <v>0</v>
      </c>
      <c r="AA41" s="1">
        <f t="shared" si="2"/>
        <v>0</v>
      </c>
      <c r="AB41" s="1">
        <f t="shared" si="6"/>
        <v>0</v>
      </c>
      <c r="AC41" s="1"/>
      <c r="AD41" s="1"/>
      <c r="AE41" s="1">
        <f t="shared" si="3"/>
        <v>0</v>
      </c>
      <c r="AF41" s="1">
        <f t="shared" si="4"/>
        <v>0</v>
      </c>
      <c r="AG41" s="1">
        <f t="shared" si="5"/>
        <v>0</v>
      </c>
      <c r="AH41" s="1"/>
      <c r="AI41" s="344"/>
    </row>
    <row r="50" spans="2:34" hidden="1" x14ac:dyDescent="0.3">
      <c r="B50" s="345" t="s">
        <v>664</v>
      </c>
      <c r="C50" s="19" t="s">
        <v>725</v>
      </c>
      <c r="D50" s="346" t="s">
        <v>758</v>
      </c>
      <c r="E50" s="347">
        <v>0</v>
      </c>
      <c r="F50" s="348" t="s">
        <v>759</v>
      </c>
      <c r="G50" s="21">
        <v>15990</v>
      </c>
      <c r="H50" s="349">
        <v>500</v>
      </c>
      <c r="I50" s="349"/>
      <c r="J50" s="350"/>
      <c r="K50" s="21"/>
      <c r="L50" s="349"/>
      <c r="M50" s="349">
        <f>+K50-L50</f>
        <v>0</v>
      </c>
      <c r="N50" s="350"/>
      <c r="O50" s="332">
        <v>7.0000000000000007E-2</v>
      </c>
      <c r="P50" s="332">
        <v>7.0000000000000007E-2</v>
      </c>
      <c r="Q50" s="332">
        <v>7.0000000000000007E-2</v>
      </c>
      <c r="S50" t="e">
        <v>#N/A</v>
      </c>
      <c r="T50" s="21"/>
      <c r="U50" s="349"/>
      <c r="V50" s="349">
        <f t="shared" ref="V50" si="12">+T50-U50</f>
        <v>0</v>
      </c>
      <c r="W50" s="350"/>
      <c r="X50" s="574">
        <v>0</v>
      </c>
      <c r="Z50" s="1">
        <f t="shared" si="1"/>
        <v>0</v>
      </c>
      <c r="AA50" s="1">
        <f t="shared" si="2"/>
        <v>0</v>
      </c>
      <c r="AB50" s="1">
        <f t="shared" si="6"/>
        <v>0</v>
      </c>
      <c r="AC50" s="1"/>
      <c r="AD50" s="1"/>
      <c r="AE50" s="1">
        <f t="shared" si="3"/>
        <v>13550.85</v>
      </c>
      <c r="AF50" s="1">
        <f t="shared" si="4"/>
        <v>0</v>
      </c>
      <c r="AG50" s="1">
        <f t="shared" si="5"/>
        <v>0</v>
      </c>
      <c r="AH50" s="1"/>
    </row>
  </sheetData>
  <mergeCells count="7">
    <mergeCell ref="AE4:AH4"/>
    <mergeCell ref="B1:F1"/>
    <mergeCell ref="B2:F2"/>
    <mergeCell ref="G4:J4"/>
    <mergeCell ref="K4:N4"/>
    <mergeCell ref="T4:W4"/>
    <mergeCell ref="Z4:AC4"/>
  </mergeCells>
  <pageMargins left="0.19685039370078741" right="0.19685039370078741" top="0.74803149606299213" bottom="0.74803149606299213" header="0.31496062992125984" footer="0.31496062992125984"/>
  <pageSetup scale="56"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6E50-A725-4194-A850-3A1C03AE741D}">
  <dimension ref="B1:T73"/>
  <sheetViews>
    <sheetView showGridLines="0" tabSelected="1" zoomScale="90" zoomScaleNormal="90" workbookViewId="0">
      <pane xSplit="6" ySplit="5" topLeftCell="G60" activePane="bottomRight" state="frozen"/>
      <selection pane="topRight" activeCell="K1" sqref="K1"/>
      <selection pane="bottomLeft" activeCell="A6" sqref="A6"/>
      <selection pane="bottomRight" activeCell="M6" sqref="M6:M60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2.88671875" style="1" customWidth="1"/>
    <col min="9" max="9" width="11" style="1" customWidth="1"/>
    <col min="10" max="13" width="11.5546875" style="1" customWidth="1"/>
    <col min="14" max="14" width="62.33203125" style="1" customWidth="1"/>
    <col min="15" max="17" width="11.44140625" hidden="1" customWidth="1"/>
    <col min="18" max="18" width="11" hidden="1" customWidth="1"/>
    <col min="19" max="19" width="17.5546875" hidden="1" customWidth="1"/>
    <col min="20" max="20" width="6.6640625" style="1" customWidth="1"/>
    <col min="21" max="21" width="7" customWidth="1"/>
  </cols>
  <sheetData>
    <row r="1" spans="2:20" s="2" customFormat="1" ht="15" customHeight="1" x14ac:dyDescent="0.45">
      <c r="B1" s="625"/>
      <c r="C1" s="625"/>
      <c r="D1" s="625"/>
      <c r="E1" s="625"/>
      <c r="F1" s="625"/>
      <c r="G1" s="625"/>
      <c r="H1" s="571"/>
      <c r="I1" s="571"/>
      <c r="J1" s="571"/>
      <c r="K1" s="571"/>
      <c r="L1" s="571"/>
      <c r="M1" s="571"/>
      <c r="N1" s="571"/>
      <c r="T1" s="4"/>
    </row>
    <row r="2" spans="2:20" ht="25.8" x14ac:dyDescent="0.5">
      <c r="B2" s="675"/>
      <c r="C2" s="676"/>
      <c r="D2" s="676"/>
      <c r="E2" s="676"/>
      <c r="F2" s="676"/>
      <c r="G2" s="676"/>
      <c r="H2" s="572"/>
      <c r="I2" s="572"/>
      <c r="J2" s="572"/>
      <c r="K2" s="572"/>
      <c r="L2" s="572"/>
      <c r="M2" s="572"/>
      <c r="N2" s="572"/>
    </row>
    <row r="3" spans="2:20" ht="18" customHeight="1" thickBot="1" x14ac:dyDescent="0.35"/>
    <row r="4" spans="2:20" ht="32.4" customHeight="1" thickBot="1" x14ac:dyDescent="0.35">
      <c r="H4" s="629" t="s">
        <v>2</v>
      </c>
      <c r="I4" s="630"/>
      <c r="J4" s="630"/>
      <c r="K4" s="629" t="s">
        <v>3</v>
      </c>
      <c r="L4" s="630"/>
      <c r="M4" s="630"/>
      <c r="N4" s="573"/>
    </row>
    <row r="5" spans="2:20" ht="77.25" customHeight="1" thickBot="1" x14ac:dyDescent="0.35">
      <c r="B5" s="28" t="s">
        <v>4</v>
      </c>
      <c r="C5" s="29" t="s">
        <v>5</v>
      </c>
      <c r="D5" s="30" t="s">
        <v>6</v>
      </c>
      <c r="E5" s="29" t="s">
        <v>7</v>
      </c>
      <c r="F5" s="30" t="s">
        <v>8</v>
      </c>
      <c r="G5" s="31" t="s">
        <v>9</v>
      </c>
      <c r="H5" s="32" t="s">
        <v>760</v>
      </c>
      <c r="I5" s="32" t="s">
        <v>11</v>
      </c>
      <c r="J5" s="33" t="s">
        <v>12</v>
      </c>
      <c r="K5" s="34" t="s">
        <v>760</v>
      </c>
      <c r="L5" s="35" t="s">
        <v>11</v>
      </c>
      <c r="M5" s="36" t="s">
        <v>12</v>
      </c>
      <c r="N5" s="29" t="s">
        <v>13</v>
      </c>
      <c r="O5" s="37" t="s">
        <v>261</v>
      </c>
      <c r="P5" s="8" t="s">
        <v>262</v>
      </c>
      <c r="Q5" s="8" t="s">
        <v>263</v>
      </c>
      <c r="R5" s="9" t="s">
        <v>264</v>
      </c>
      <c r="S5" s="9" t="s">
        <v>265</v>
      </c>
      <c r="T5" s="38" t="s">
        <v>14</v>
      </c>
    </row>
    <row r="6" spans="2:20" ht="25.95" customHeight="1" x14ac:dyDescent="0.3">
      <c r="B6" s="39" t="s">
        <v>761</v>
      </c>
      <c r="C6" s="40" t="s">
        <v>762</v>
      </c>
      <c r="D6" s="41" t="s">
        <v>763</v>
      </c>
      <c r="E6" s="42">
        <v>7.4999999999999997E-2</v>
      </c>
      <c r="F6" s="41" t="s">
        <v>764</v>
      </c>
      <c r="G6" s="43" t="s">
        <v>21</v>
      </c>
      <c r="H6" s="46">
        <v>11390</v>
      </c>
      <c r="I6" s="47">
        <v>200</v>
      </c>
      <c r="J6" s="48">
        <f t="shared" ref="J6:J52" si="0">H6-I6</f>
        <v>11190</v>
      </c>
      <c r="K6" s="49"/>
      <c r="L6" s="50"/>
      <c r="M6" s="51"/>
      <c r="N6" s="670" t="s">
        <v>765</v>
      </c>
      <c r="O6" s="52">
        <v>7.0000000000000007E-2</v>
      </c>
      <c r="P6" s="53">
        <v>7.0000000000000007E-2</v>
      </c>
      <c r="Q6" s="53">
        <v>7.0000000000000007E-2</v>
      </c>
      <c r="R6" s="10"/>
      <c r="S6" s="10" t="s">
        <v>766</v>
      </c>
      <c r="T6" s="54">
        <v>0</v>
      </c>
    </row>
    <row r="7" spans="2:20" ht="16.5" customHeight="1" x14ac:dyDescent="0.3">
      <c r="B7" s="5" t="s">
        <v>761</v>
      </c>
      <c r="C7" s="55" t="s">
        <v>762</v>
      </c>
      <c r="D7" s="56" t="s">
        <v>767</v>
      </c>
      <c r="E7" s="57">
        <v>0</v>
      </c>
      <c r="F7" s="56" t="s">
        <v>768</v>
      </c>
      <c r="G7" s="11" t="s">
        <v>26</v>
      </c>
      <c r="H7" s="60">
        <v>11590</v>
      </c>
      <c r="I7" s="61">
        <v>200</v>
      </c>
      <c r="J7" s="62">
        <f t="shared" si="0"/>
        <v>11390</v>
      </c>
      <c r="K7" s="63"/>
      <c r="L7" s="64"/>
      <c r="M7" s="65"/>
      <c r="N7" s="671"/>
      <c r="O7" s="66">
        <v>7.0000000000000007E-2</v>
      </c>
      <c r="P7" s="67">
        <v>7.0000000000000007E-2</v>
      </c>
      <c r="Q7" s="67">
        <v>7.0000000000000007E-2</v>
      </c>
      <c r="S7" t="s">
        <v>766</v>
      </c>
      <c r="T7" s="68">
        <v>0</v>
      </c>
    </row>
    <row r="8" spans="2:20" ht="16.5" customHeight="1" x14ac:dyDescent="0.3">
      <c r="B8" s="5" t="s">
        <v>761</v>
      </c>
      <c r="C8" s="55" t="s">
        <v>762</v>
      </c>
      <c r="D8" s="56" t="s">
        <v>769</v>
      </c>
      <c r="E8" s="57">
        <v>7.4999999999999997E-2</v>
      </c>
      <c r="F8" s="56" t="s">
        <v>770</v>
      </c>
      <c r="G8" s="11" t="s">
        <v>21</v>
      </c>
      <c r="H8" s="58"/>
      <c r="I8" s="64"/>
      <c r="J8" s="65"/>
      <c r="K8" s="63"/>
      <c r="L8" s="64"/>
      <c r="M8" s="65"/>
      <c r="N8" s="253"/>
      <c r="O8" s="66">
        <v>7.0000000000000007E-2</v>
      </c>
      <c r="P8" s="67">
        <v>7.0000000000000007E-2</v>
      </c>
      <c r="Q8" s="67">
        <v>7.0000000000000007E-2</v>
      </c>
      <c r="S8" t="e">
        <v>#N/A</v>
      </c>
      <c r="T8" s="68">
        <v>0</v>
      </c>
    </row>
    <row r="9" spans="2:20" ht="16.5" customHeight="1" thickBot="1" x14ac:dyDescent="0.35">
      <c r="B9" s="5" t="s">
        <v>761</v>
      </c>
      <c r="C9" s="55" t="s">
        <v>762</v>
      </c>
      <c r="D9" s="56" t="s">
        <v>771</v>
      </c>
      <c r="E9" s="57">
        <v>0</v>
      </c>
      <c r="F9" s="56" t="s">
        <v>772</v>
      </c>
      <c r="G9" s="11" t="s">
        <v>26</v>
      </c>
      <c r="H9" s="58"/>
      <c r="I9" s="64"/>
      <c r="J9" s="65"/>
      <c r="K9" s="63"/>
      <c r="L9" s="64"/>
      <c r="M9" s="65"/>
      <c r="N9" s="253"/>
      <c r="O9" s="66">
        <v>7.0000000000000007E-2</v>
      </c>
      <c r="P9" s="67">
        <v>7.0000000000000007E-2</v>
      </c>
      <c r="Q9" s="67">
        <v>7.0000000000000007E-2</v>
      </c>
      <c r="S9" t="e">
        <v>#N/A</v>
      </c>
      <c r="T9" s="68">
        <v>0</v>
      </c>
    </row>
    <row r="10" spans="2:20" ht="16.5" customHeight="1" x14ac:dyDescent="0.3">
      <c r="B10" s="5" t="s">
        <v>761</v>
      </c>
      <c r="C10" s="55" t="s">
        <v>762</v>
      </c>
      <c r="D10" s="56" t="s">
        <v>773</v>
      </c>
      <c r="E10" s="57">
        <v>7.4999999999999997E-2</v>
      </c>
      <c r="F10" s="56" t="s">
        <v>774</v>
      </c>
      <c r="G10" s="11" t="s">
        <v>21</v>
      </c>
      <c r="H10" s="58"/>
      <c r="I10" s="64"/>
      <c r="J10" s="65"/>
      <c r="K10" s="63"/>
      <c r="L10" s="64"/>
      <c r="M10" s="65"/>
      <c r="N10" s="670" t="s">
        <v>765</v>
      </c>
      <c r="O10" s="66">
        <v>7.0000000000000007E-2</v>
      </c>
      <c r="P10" s="67">
        <v>7.0000000000000007E-2</v>
      </c>
      <c r="Q10" s="67">
        <v>7.0000000000000007E-2</v>
      </c>
      <c r="S10" t="e">
        <v>#N/A</v>
      </c>
      <c r="T10" s="68">
        <v>0</v>
      </c>
    </row>
    <row r="11" spans="2:20" ht="16.5" customHeight="1" x14ac:dyDescent="0.3">
      <c r="B11" s="5" t="s">
        <v>761</v>
      </c>
      <c r="C11" s="55" t="s">
        <v>762</v>
      </c>
      <c r="D11" s="56" t="s">
        <v>775</v>
      </c>
      <c r="E11" s="57">
        <v>0</v>
      </c>
      <c r="F11" s="56" t="s">
        <v>776</v>
      </c>
      <c r="G11" s="11" t="s">
        <v>26</v>
      </c>
      <c r="H11" s="58"/>
      <c r="I11" s="64"/>
      <c r="J11" s="65"/>
      <c r="K11" s="63"/>
      <c r="L11" s="64"/>
      <c r="M11" s="65"/>
      <c r="N11" s="671"/>
      <c r="O11" s="66">
        <v>7.0000000000000007E-2</v>
      </c>
      <c r="P11" s="67">
        <v>7.0000000000000007E-2</v>
      </c>
      <c r="Q11" s="67">
        <v>7.0000000000000007E-2</v>
      </c>
      <c r="S11" t="e">
        <v>#N/A</v>
      </c>
      <c r="T11" s="68">
        <v>0</v>
      </c>
    </row>
    <row r="12" spans="2:20" ht="16.5" customHeight="1" x14ac:dyDescent="0.3">
      <c r="B12" s="5" t="s">
        <v>761</v>
      </c>
      <c r="C12" s="55" t="s">
        <v>762</v>
      </c>
      <c r="D12" s="84" t="s">
        <v>777</v>
      </c>
      <c r="E12" s="57">
        <v>7.4999999999999997E-2</v>
      </c>
      <c r="F12" s="56" t="s">
        <v>778</v>
      </c>
      <c r="G12" s="11" t="s">
        <v>21</v>
      </c>
      <c r="H12" s="58"/>
      <c r="I12" s="64"/>
      <c r="J12" s="65"/>
      <c r="K12" s="63"/>
      <c r="L12" s="64"/>
      <c r="M12" s="65"/>
      <c r="N12" s="253"/>
      <c r="O12" s="66"/>
      <c r="P12" s="67"/>
      <c r="Q12" s="67"/>
      <c r="T12" s="68">
        <v>0</v>
      </c>
    </row>
    <row r="13" spans="2:20" ht="16.5" customHeight="1" thickBot="1" x14ac:dyDescent="0.35">
      <c r="B13" s="69" t="s">
        <v>761</v>
      </c>
      <c r="C13" s="70" t="s">
        <v>762</v>
      </c>
      <c r="D13" s="85" t="s">
        <v>779</v>
      </c>
      <c r="E13" s="72">
        <v>0</v>
      </c>
      <c r="F13" s="71" t="s">
        <v>780</v>
      </c>
      <c r="G13" s="73" t="s">
        <v>26</v>
      </c>
      <c r="H13" s="74"/>
      <c r="I13" s="79"/>
      <c r="J13" s="80"/>
      <c r="K13" s="78"/>
      <c r="L13" s="79"/>
      <c r="M13" s="80"/>
      <c r="N13" s="254"/>
      <c r="O13" s="81"/>
      <c r="P13" s="82"/>
      <c r="Q13" s="82"/>
      <c r="R13" s="12"/>
      <c r="S13" s="12"/>
      <c r="T13" s="83">
        <v>0</v>
      </c>
    </row>
    <row r="14" spans="2:20" ht="16.5" customHeight="1" x14ac:dyDescent="0.3">
      <c r="B14" s="39" t="s">
        <v>761</v>
      </c>
      <c r="C14" s="40" t="s">
        <v>781</v>
      </c>
      <c r="D14" s="86" t="s">
        <v>782</v>
      </c>
      <c r="E14" s="42">
        <v>7.4999999999999997E-2</v>
      </c>
      <c r="F14" s="41" t="s">
        <v>783</v>
      </c>
      <c r="G14" s="43" t="s">
        <v>21</v>
      </c>
      <c r="H14" s="46">
        <v>11490</v>
      </c>
      <c r="I14" s="47">
        <v>500</v>
      </c>
      <c r="J14" s="48">
        <f>H14-I14</f>
        <v>10990</v>
      </c>
      <c r="K14" s="46">
        <v>12540</v>
      </c>
      <c r="L14" s="47">
        <v>250</v>
      </c>
      <c r="M14" s="48">
        <f>K14-L14</f>
        <v>12290</v>
      </c>
      <c r="N14" s="670" t="s">
        <v>784</v>
      </c>
      <c r="O14" s="52"/>
      <c r="P14" s="53"/>
      <c r="Q14" s="53"/>
      <c r="R14" s="10"/>
      <c r="S14" s="10"/>
      <c r="T14" s="54">
        <v>0</v>
      </c>
    </row>
    <row r="15" spans="2:20" ht="16.5" customHeight="1" x14ac:dyDescent="0.3">
      <c r="B15" s="5" t="s">
        <v>761</v>
      </c>
      <c r="C15" s="55" t="s">
        <v>781</v>
      </c>
      <c r="D15" s="84" t="s">
        <v>785</v>
      </c>
      <c r="E15" s="57">
        <v>0</v>
      </c>
      <c r="F15" s="11" t="s">
        <v>786</v>
      </c>
      <c r="G15" s="11" t="s">
        <v>26</v>
      </c>
      <c r="H15" s="60">
        <v>11890</v>
      </c>
      <c r="I15" s="61">
        <v>500</v>
      </c>
      <c r="J15" s="62">
        <f>H15-I15</f>
        <v>11390</v>
      </c>
      <c r="K15" s="60">
        <v>13140</v>
      </c>
      <c r="L15" s="61">
        <v>250</v>
      </c>
      <c r="M15" s="62">
        <f>K15-L15</f>
        <v>12890</v>
      </c>
      <c r="N15" s="671"/>
      <c r="O15" s="66"/>
      <c r="P15" s="67"/>
      <c r="Q15" s="67"/>
      <c r="T15" s="68">
        <v>0</v>
      </c>
    </row>
    <row r="16" spans="2:20" ht="16.5" customHeight="1" x14ac:dyDescent="0.3">
      <c r="B16" s="5" t="s">
        <v>761</v>
      </c>
      <c r="C16" s="55" t="s">
        <v>781</v>
      </c>
      <c r="D16" s="84" t="s">
        <v>787</v>
      </c>
      <c r="E16" s="57">
        <v>7.4999999999999997E-2</v>
      </c>
      <c r="F16" s="11" t="s">
        <v>788</v>
      </c>
      <c r="G16" s="11" t="s">
        <v>21</v>
      </c>
      <c r="H16" s="58"/>
      <c r="I16" s="64"/>
      <c r="J16" s="65"/>
      <c r="K16" s="60">
        <v>13140</v>
      </c>
      <c r="L16" s="61">
        <v>250</v>
      </c>
      <c r="M16" s="62">
        <f t="shared" ref="M16:M41" si="1">K16-L16</f>
        <v>12890</v>
      </c>
      <c r="N16" s="255"/>
      <c r="O16" s="66"/>
      <c r="P16" s="67"/>
      <c r="Q16" s="67"/>
      <c r="T16" s="68">
        <v>0</v>
      </c>
    </row>
    <row r="17" spans="2:20" ht="16.5" customHeight="1" thickBot="1" x14ac:dyDescent="0.35">
      <c r="B17" s="5" t="s">
        <v>761</v>
      </c>
      <c r="C17" s="55" t="s">
        <v>781</v>
      </c>
      <c r="D17" s="84" t="s">
        <v>789</v>
      </c>
      <c r="E17" s="57">
        <v>0</v>
      </c>
      <c r="F17" s="11" t="s">
        <v>790</v>
      </c>
      <c r="G17" s="11" t="s">
        <v>26</v>
      </c>
      <c r="H17" s="58"/>
      <c r="I17" s="64"/>
      <c r="J17" s="65"/>
      <c r="K17" s="60">
        <v>13740</v>
      </c>
      <c r="L17" s="61">
        <v>250</v>
      </c>
      <c r="M17" s="62">
        <f t="shared" si="1"/>
        <v>13490</v>
      </c>
      <c r="N17" s="255"/>
      <c r="O17" s="66"/>
      <c r="P17" s="67"/>
      <c r="Q17" s="67"/>
      <c r="T17" s="68">
        <v>0</v>
      </c>
    </row>
    <row r="18" spans="2:20" ht="16.5" customHeight="1" x14ac:dyDescent="0.3">
      <c r="B18" s="5" t="s">
        <v>761</v>
      </c>
      <c r="C18" s="55" t="s">
        <v>781</v>
      </c>
      <c r="D18" s="84" t="s">
        <v>791</v>
      </c>
      <c r="E18" s="57">
        <v>7.4999999999999997E-2</v>
      </c>
      <c r="F18" s="11" t="s">
        <v>792</v>
      </c>
      <c r="G18" s="11" t="s">
        <v>21</v>
      </c>
      <c r="H18" s="58"/>
      <c r="I18" s="64"/>
      <c r="J18" s="65"/>
      <c r="K18" s="60">
        <v>13790</v>
      </c>
      <c r="L18" s="61">
        <v>200</v>
      </c>
      <c r="M18" s="62">
        <f t="shared" si="1"/>
        <v>13590</v>
      </c>
      <c r="N18" s="670" t="s">
        <v>784</v>
      </c>
      <c r="O18" s="66"/>
      <c r="P18" s="67"/>
      <c r="Q18" s="67"/>
      <c r="T18" s="68">
        <v>0</v>
      </c>
    </row>
    <row r="19" spans="2:20" ht="16.5" customHeight="1" x14ac:dyDescent="0.3">
      <c r="B19" s="5" t="s">
        <v>761</v>
      </c>
      <c r="C19" s="55" t="s">
        <v>781</v>
      </c>
      <c r="D19" s="84" t="s">
        <v>793</v>
      </c>
      <c r="E19" s="57">
        <v>0</v>
      </c>
      <c r="F19" s="11" t="s">
        <v>794</v>
      </c>
      <c r="G19" s="11" t="s">
        <v>26</v>
      </c>
      <c r="H19" s="58"/>
      <c r="I19" s="64"/>
      <c r="J19" s="65"/>
      <c r="K19" s="60">
        <v>14390</v>
      </c>
      <c r="L19" s="61">
        <v>200</v>
      </c>
      <c r="M19" s="62">
        <f t="shared" si="1"/>
        <v>14190</v>
      </c>
      <c r="N19" s="671"/>
      <c r="O19" s="66"/>
      <c r="P19" s="67"/>
      <c r="Q19" s="67"/>
      <c r="T19" s="68">
        <v>0</v>
      </c>
    </row>
    <row r="20" spans="2:20" ht="16.5" customHeight="1" x14ac:dyDescent="0.3">
      <c r="B20" s="5" t="s">
        <v>761</v>
      </c>
      <c r="C20" s="55" t="s">
        <v>781</v>
      </c>
      <c r="D20" s="84" t="s">
        <v>795</v>
      </c>
      <c r="E20" s="57">
        <v>7.4999999999999997E-2</v>
      </c>
      <c r="F20" s="11" t="s">
        <v>796</v>
      </c>
      <c r="G20" s="11" t="s">
        <v>21</v>
      </c>
      <c r="H20" s="58"/>
      <c r="I20" s="64"/>
      <c r="J20" s="65"/>
      <c r="K20" s="60">
        <v>14490</v>
      </c>
      <c r="L20" s="61">
        <v>300</v>
      </c>
      <c r="M20" s="62">
        <f t="shared" si="1"/>
        <v>14190</v>
      </c>
      <c r="N20" s="255"/>
      <c r="O20" s="66"/>
      <c r="P20" s="67"/>
      <c r="Q20" s="67"/>
      <c r="T20" s="68">
        <v>0</v>
      </c>
    </row>
    <row r="21" spans="2:20" ht="16.5" customHeight="1" thickBot="1" x14ac:dyDescent="0.35">
      <c r="B21" s="69" t="s">
        <v>761</v>
      </c>
      <c r="C21" s="70" t="s">
        <v>781</v>
      </c>
      <c r="D21" s="87" t="s">
        <v>797</v>
      </c>
      <c r="E21" s="72">
        <v>0</v>
      </c>
      <c r="F21" s="73" t="s">
        <v>798</v>
      </c>
      <c r="G21" s="73" t="s">
        <v>26</v>
      </c>
      <c r="H21" s="74"/>
      <c r="I21" s="79"/>
      <c r="J21" s="80"/>
      <c r="K21" s="76">
        <v>15090</v>
      </c>
      <c r="L21" s="61">
        <v>300</v>
      </c>
      <c r="M21" s="77">
        <f t="shared" si="1"/>
        <v>14790</v>
      </c>
      <c r="N21" s="256"/>
      <c r="O21" s="81"/>
      <c r="P21" s="82"/>
      <c r="Q21" s="82"/>
      <c r="R21" s="12"/>
      <c r="S21" s="12"/>
      <c r="T21" s="83">
        <v>0</v>
      </c>
    </row>
    <row r="22" spans="2:20" ht="16.5" customHeight="1" x14ac:dyDescent="0.3">
      <c r="B22" s="39" t="s">
        <v>761</v>
      </c>
      <c r="C22" s="40" t="s">
        <v>799</v>
      </c>
      <c r="D22" s="41" t="s">
        <v>800</v>
      </c>
      <c r="E22" s="42">
        <v>0.1</v>
      </c>
      <c r="F22" s="41" t="s">
        <v>801</v>
      </c>
      <c r="G22" s="43" t="s">
        <v>21</v>
      </c>
      <c r="H22" s="44"/>
      <c r="I22" s="50"/>
      <c r="J22" s="51"/>
      <c r="K22" s="46">
        <v>13190</v>
      </c>
      <c r="L22" s="47">
        <v>400</v>
      </c>
      <c r="M22" s="48">
        <f t="shared" si="1"/>
        <v>12790</v>
      </c>
      <c r="N22" s="670" t="s">
        <v>802</v>
      </c>
      <c r="O22" s="52">
        <v>7.0000000000000007E-2</v>
      </c>
      <c r="P22" s="53">
        <v>7.0000000000000007E-2</v>
      </c>
      <c r="Q22" s="53">
        <v>7.0000000000000007E-2</v>
      </c>
      <c r="R22" s="10"/>
      <c r="S22" s="10" t="e">
        <v>#N/A</v>
      </c>
      <c r="T22" s="579">
        <v>0</v>
      </c>
    </row>
    <row r="23" spans="2:20" ht="16.5" customHeight="1" x14ac:dyDescent="0.3">
      <c r="B23" s="5" t="s">
        <v>761</v>
      </c>
      <c r="C23" s="55" t="s">
        <v>799</v>
      </c>
      <c r="D23" s="56" t="s">
        <v>803</v>
      </c>
      <c r="E23" s="57">
        <v>0</v>
      </c>
      <c r="F23" s="56" t="s">
        <v>804</v>
      </c>
      <c r="G23" s="11" t="s">
        <v>26</v>
      </c>
      <c r="H23" s="58"/>
      <c r="I23" s="64"/>
      <c r="J23" s="65"/>
      <c r="K23" s="60">
        <v>13690</v>
      </c>
      <c r="L23" s="61">
        <v>400</v>
      </c>
      <c r="M23" s="62">
        <f t="shared" si="1"/>
        <v>13290</v>
      </c>
      <c r="N23" s="671"/>
      <c r="O23" s="66">
        <v>7.0000000000000007E-2</v>
      </c>
      <c r="P23" s="67">
        <v>7.0000000000000007E-2</v>
      </c>
      <c r="Q23" s="67">
        <v>7.0000000000000007E-2</v>
      </c>
      <c r="S23" t="e">
        <v>#N/A</v>
      </c>
      <c r="T23" s="580">
        <v>0</v>
      </c>
    </row>
    <row r="24" spans="2:20" ht="16.5" customHeight="1" x14ac:dyDescent="0.3">
      <c r="B24" s="5" t="s">
        <v>761</v>
      </c>
      <c r="C24" s="55" t="s">
        <v>799</v>
      </c>
      <c r="D24" s="56" t="s">
        <v>805</v>
      </c>
      <c r="E24" s="57">
        <v>0.1</v>
      </c>
      <c r="F24" s="56" t="s">
        <v>806</v>
      </c>
      <c r="G24" s="11" t="s">
        <v>21</v>
      </c>
      <c r="H24" s="60">
        <v>13790</v>
      </c>
      <c r="I24" s="61">
        <v>200</v>
      </c>
      <c r="J24" s="62">
        <f t="shared" ref="J24:J25" si="2">H24-I24</f>
        <v>13590</v>
      </c>
      <c r="K24" s="60">
        <v>14290</v>
      </c>
      <c r="L24" s="61">
        <v>400</v>
      </c>
      <c r="M24" s="62">
        <f t="shared" si="1"/>
        <v>13890</v>
      </c>
      <c r="N24" s="255"/>
      <c r="O24" s="66">
        <v>7.0000000000000007E-2</v>
      </c>
      <c r="P24" s="67">
        <v>7.0000000000000007E-2</v>
      </c>
      <c r="Q24" s="67">
        <v>7.0000000000000007E-2</v>
      </c>
      <c r="S24" t="e">
        <v>#N/A</v>
      </c>
      <c r="T24" s="580">
        <v>0</v>
      </c>
    </row>
    <row r="25" spans="2:20" ht="16.5" customHeight="1" x14ac:dyDescent="0.3">
      <c r="B25" s="5" t="s">
        <v>761</v>
      </c>
      <c r="C25" s="55" t="s">
        <v>799</v>
      </c>
      <c r="D25" s="56" t="s">
        <v>807</v>
      </c>
      <c r="E25" s="57">
        <v>0</v>
      </c>
      <c r="F25" s="56" t="s">
        <v>808</v>
      </c>
      <c r="G25" s="11" t="s">
        <v>26</v>
      </c>
      <c r="H25" s="60">
        <v>13790</v>
      </c>
      <c r="I25" s="61">
        <v>200</v>
      </c>
      <c r="J25" s="62">
        <f t="shared" si="2"/>
        <v>13590</v>
      </c>
      <c r="K25" s="60">
        <v>14690</v>
      </c>
      <c r="L25" s="61">
        <v>400</v>
      </c>
      <c r="M25" s="62">
        <f t="shared" si="1"/>
        <v>14290</v>
      </c>
      <c r="N25" s="255"/>
      <c r="O25" s="66">
        <v>7.0000000000000007E-2</v>
      </c>
      <c r="P25" s="67">
        <v>7.0000000000000007E-2</v>
      </c>
      <c r="Q25" s="67">
        <v>7.0000000000000007E-2</v>
      </c>
      <c r="S25" t="s">
        <v>592</v>
      </c>
      <c r="T25" s="580">
        <v>0</v>
      </c>
    </row>
    <row r="26" spans="2:20" ht="16.5" customHeight="1" x14ac:dyDescent="0.3">
      <c r="B26" s="5" t="s">
        <v>761</v>
      </c>
      <c r="C26" s="55" t="s">
        <v>799</v>
      </c>
      <c r="D26" s="56" t="s">
        <v>809</v>
      </c>
      <c r="E26" s="57">
        <v>0.1</v>
      </c>
      <c r="F26" s="56" t="s">
        <v>810</v>
      </c>
      <c r="G26" s="11" t="s">
        <v>21</v>
      </c>
      <c r="H26" s="58"/>
      <c r="I26" s="64"/>
      <c r="J26" s="65"/>
      <c r="K26" s="60">
        <v>14990</v>
      </c>
      <c r="L26" s="61">
        <v>700</v>
      </c>
      <c r="M26" s="62">
        <f t="shared" si="1"/>
        <v>14290</v>
      </c>
      <c r="N26" s="255"/>
      <c r="O26" s="66">
        <v>7.0000000000000007E-2</v>
      </c>
      <c r="P26" s="67">
        <v>7.0000000000000007E-2</v>
      </c>
      <c r="Q26" s="67">
        <v>7.0000000000000007E-2</v>
      </c>
      <c r="S26" t="s">
        <v>811</v>
      </c>
      <c r="T26" s="580">
        <v>0</v>
      </c>
    </row>
    <row r="27" spans="2:20" ht="16.5" customHeight="1" thickBot="1" x14ac:dyDescent="0.35">
      <c r="B27" s="69" t="s">
        <v>761</v>
      </c>
      <c r="C27" s="70" t="s">
        <v>799</v>
      </c>
      <c r="D27" s="71" t="s">
        <v>812</v>
      </c>
      <c r="E27" s="72">
        <v>0</v>
      </c>
      <c r="F27" s="71" t="s">
        <v>813</v>
      </c>
      <c r="G27" s="73" t="s">
        <v>26</v>
      </c>
      <c r="H27" s="74"/>
      <c r="I27" s="79"/>
      <c r="J27" s="80"/>
      <c r="K27" s="76">
        <v>15490</v>
      </c>
      <c r="L27" s="581">
        <v>700</v>
      </c>
      <c r="M27" s="77">
        <f t="shared" si="1"/>
        <v>14790</v>
      </c>
      <c r="N27" s="255"/>
      <c r="O27" s="81">
        <v>7.0000000000000007E-2</v>
      </c>
      <c r="P27" s="82">
        <v>7.0000000000000007E-2</v>
      </c>
      <c r="Q27" s="82">
        <v>7.0000000000000007E-2</v>
      </c>
      <c r="R27" s="12"/>
      <c r="S27" s="12" t="s">
        <v>599</v>
      </c>
      <c r="T27" s="582">
        <v>0</v>
      </c>
    </row>
    <row r="28" spans="2:20" ht="16.5" customHeight="1" x14ac:dyDescent="0.3">
      <c r="B28" s="39" t="s">
        <v>761</v>
      </c>
      <c r="C28" s="40" t="s">
        <v>814</v>
      </c>
      <c r="D28" s="10" t="s">
        <v>815</v>
      </c>
      <c r="E28" s="88">
        <v>0.1</v>
      </c>
      <c r="F28" s="43" t="s">
        <v>816</v>
      </c>
      <c r="G28" s="43" t="s">
        <v>21</v>
      </c>
      <c r="H28" s="45"/>
      <c r="I28" s="394"/>
      <c r="J28" s="89"/>
      <c r="K28" s="583">
        <v>14290</v>
      </c>
      <c r="L28" s="584">
        <v>300</v>
      </c>
      <c r="M28" s="585">
        <f t="shared" si="1"/>
        <v>13990</v>
      </c>
      <c r="N28" s="670" t="s">
        <v>817</v>
      </c>
      <c r="O28" s="52"/>
      <c r="P28" s="53"/>
      <c r="Q28" s="53"/>
      <c r="R28" s="10"/>
      <c r="S28" s="10"/>
      <c r="T28" s="54">
        <v>0</v>
      </c>
    </row>
    <row r="29" spans="2:20" ht="16.5" customHeight="1" x14ac:dyDescent="0.3">
      <c r="B29" s="5" t="s">
        <v>761</v>
      </c>
      <c r="C29" s="55" t="s">
        <v>814</v>
      </c>
      <c r="D29" t="s">
        <v>818</v>
      </c>
      <c r="E29" s="90">
        <v>0</v>
      </c>
      <c r="F29" s="11" t="s">
        <v>819</v>
      </c>
      <c r="G29" s="11" t="s">
        <v>26</v>
      </c>
      <c r="H29" s="59"/>
      <c r="I29" s="395"/>
      <c r="J29" s="91"/>
      <c r="K29" s="586">
        <v>14890</v>
      </c>
      <c r="L29" s="587">
        <v>300</v>
      </c>
      <c r="M29" s="588">
        <f t="shared" si="1"/>
        <v>14590</v>
      </c>
      <c r="N29" s="671"/>
      <c r="O29" s="66"/>
      <c r="P29" s="67"/>
      <c r="Q29" s="67"/>
      <c r="T29" s="68">
        <v>0</v>
      </c>
    </row>
    <row r="30" spans="2:20" ht="16.5" customHeight="1" x14ac:dyDescent="0.3">
      <c r="B30" s="5" t="s">
        <v>761</v>
      </c>
      <c r="C30" s="55" t="s">
        <v>814</v>
      </c>
      <c r="D30" s="11" t="s">
        <v>820</v>
      </c>
      <c r="E30" s="90">
        <v>0.1</v>
      </c>
      <c r="F30" s="11" t="s">
        <v>821</v>
      </c>
      <c r="G30" s="11" t="s">
        <v>21</v>
      </c>
      <c r="H30" s="59"/>
      <c r="I30" s="395"/>
      <c r="J30" s="91"/>
      <c r="K30" s="586">
        <v>15590</v>
      </c>
      <c r="L30" s="587">
        <v>400</v>
      </c>
      <c r="M30" s="588">
        <f t="shared" si="1"/>
        <v>15190</v>
      </c>
      <c r="N30" s="257"/>
      <c r="O30" s="66"/>
      <c r="P30" s="67"/>
      <c r="Q30" s="67"/>
      <c r="T30" s="68">
        <v>0</v>
      </c>
    </row>
    <row r="31" spans="2:20" ht="16.5" customHeight="1" x14ac:dyDescent="0.3">
      <c r="B31" s="5" t="s">
        <v>761</v>
      </c>
      <c r="C31" s="55" t="s">
        <v>814</v>
      </c>
      <c r="D31" s="11" t="s">
        <v>822</v>
      </c>
      <c r="E31" s="90">
        <v>0</v>
      </c>
      <c r="F31" s="11" t="s">
        <v>823</v>
      </c>
      <c r="G31" s="11" t="s">
        <v>26</v>
      </c>
      <c r="H31" s="59"/>
      <c r="I31" s="395"/>
      <c r="J31" s="91"/>
      <c r="K31" s="586">
        <v>16190</v>
      </c>
      <c r="L31" s="587">
        <v>400</v>
      </c>
      <c r="M31" s="588">
        <f t="shared" si="1"/>
        <v>15790</v>
      </c>
      <c r="N31" s="257"/>
      <c r="O31" s="66"/>
      <c r="P31" s="67"/>
      <c r="Q31" s="67"/>
      <c r="T31" s="68">
        <v>0</v>
      </c>
    </row>
    <row r="32" spans="2:20" ht="16.5" customHeight="1" x14ac:dyDescent="0.3">
      <c r="B32" s="5" t="s">
        <v>761</v>
      </c>
      <c r="C32" s="55" t="s">
        <v>814</v>
      </c>
      <c r="D32" s="11" t="s">
        <v>824</v>
      </c>
      <c r="E32" s="90">
        <v>0.1</v>
      </c>
      <c r="F32" s="11" t="s">
        <v>825</v>
      </c>
      <c r="G32" s="11" t="s">
        <v>21</v>
      </c>
      <c r="H32" s="59"/>
      <c r="I32" s="395"/>
      <c r="J32" s="91"/>
      <c r="K32" s="448">
        <v>16190</v>
      </c>
      <c r="L32" s="449">
        <v>400</v>
      </c>
      <c r="M32" s="450">
        <f t="shared" si="1"/>
        <v>15790</v>
      </c>
      <c r="N32" s="257"/>
      <c r="O32" s="66"/>
      <c r="P32" s="67"/>
      <c r="Q32" s="67"/>
      <c r="T32" s="68">
        <v>0</v>
      </c>
    </row>
    <row r="33" spans="2:20" ht="16.5" customHeight="1" thickBot="1" x14ac:dyDescent="0.35">
      <c r="B33" s="5" t="s">
        <v>761</v>
      </c>
      <c r="C33" s="55" t="s">
        <v>814</v>
      </c>
      <c r="D33" s="11" t="s">
        <v>826</v>
      </c>
      <c r="E33" s="90">
        <v>0</v>
      </c>
      <c r="F33" s="11" t="s">
        <v>827</v>
      </c>
      <c r="G33" s="11" t="s">
        <v>26</v>
      </c>
      <c r="H33" s="59"/>
      <c r="I33" s="395"/>
      <c r="J33" s="91"/>
      <c r="K33" s="448">
        <v>16790</v>
      </c>
      <c r="L33" s="449">
        <v>400</v>
      </c>
      <c r="M33" s="450">
        <f t="shared" si="1"/>
        <v>16390</v>
      </c>
      <c r="N33" s="257"/>
      <c r="O33" s="66"/>
      <c r="P33" s="67"/>
      <c r="Q33" s="67"/>
      <c r="T33" s="68">
        <v>0</v>
      </c>
    </row>
    <row r="34" spans="2:20" ht="16.5" customHeight="1" x14ac:dyDescent="0.3">
      <c r="B34" s="5" t="s">
        <v>761</v>
      </c>
      <c r="C34" s="55" t="s">
        <v>814</v>
      </c>
      <c r="D34" t="s">
        <v>828</v>
      </c>
      <c r="E34" s="90">
        <v>0.1</v>
      </c>
      <c r="F34" s="11" t="s">
        <v>829</v>
      </c>
      <c r="G34" s="11" t="s">
        <v>21</v>
      </c>
      <c r="H34" s="59"/>
      <c r="I34" s="395"/>
      <c r="J34" s="91"/>
      <c r="K34" s="448">
        <v>15090</v>
      </c>
      <c r="L34" s="449">
        <v>400</v>
      </c>
      <c r="M34" s="450">
        <f t="shared" si="1"/>
        <v>14690</v>
      </c>
      <c r="N34" s="670" t="s">
        <v>817</v>
      </c>
      <c r="O34" s="66"/>
      <c r="P34" s="67"/>
      <c r="Q34" s="67"/>
      <c r="T34" s="68">
        <v>0</v>
      </c>
    </row>
    <row r="35" spans="2:20" ht="16.5" customHeight="1" x14ac:dyDescent="0.3">
      <c r="B35" s="5" t="s">
        <v>761</v>
      </c>
      <c r="C35" s="55" t="s">
        <v>814</v>
      </c>
      <c r="D35" t="s">
        <v>830</v>
      </c>
      <c r="E35" s="90">
        <v>0</v>
      </c>
      <c r="F35" s="11" t="s">
        <v>831</v>
      </c>
      <c r="G35" s="11" t="s">
        <v>26</v>
      </c>
      <c r="H35" s="59"/>
      <c r="I35" s="395"/>
      <c r="J35" s="91"/>
      <c r="K35" s="448">
        <v>15690</v>
      </c>
      <c r="L35" s="449">
        <v>400</v>
      </c>
      <c r="M35" s="450">
        <f t="shared" si="1"/>
        <v>15290</v>
      </c>
      <c r="N35" s="671"/>
      <c r="O35" s="66"/>
      <c r="P35" s="67"/>
      <c r="Q35" s="67"/>
      <c r="T35" s="68">
        <v>0</v>
      </c>
    </row>
    <row r="36" spans="2:20" ht="16.5" customHeight="1" x14ac:dyDescent="0.3">
      <c r="B36" s="5" t="s">
        <v>761</v>
      </c>
      <c r="C36" s="55" t="s">
        <v>814</v>
      </c>
      <c r="D36" s="11" t="s">
        <v>832</v>
      </c>
      <c r="E36" s="90">
        <v>0.1</v>
      </c>
      <c r="F36" s="11" t="s">
        <v>833</v>
      </c>
      <c r="G36" s="11" t="s">
        <v>21</v>
      </c>
      <c r="H36" s="59"/>
      <c r="I36" s="395"/>
      <c r="J36" s="91"/>
      <c r="K36" s="586">
        <v>16590</v>
      </c>
      <c r="L36" s="587">
        <v>400</v>
      </c>
      <c r="M36" s="588">
        <f t="shared" si="1"/>
        <v>16190</v>
      </c>
      <c r="N36" s="257"/>
      <c r="O36" s="66"/>
      <c r="P36" s="67"/>
      <c r="Q36" s="67"/>
      <c r="T36" s="68">
        <v>0</v>
      </c>
    </row>
    <row r="37" spans="2:20" ht="16.5" customHeight="1" x14ac:dyDescent="0.3">
      <c r="B37" s="5" t="s">
        <v>761</v>
      </c>
      <c r="C37" s="55" t="s">
        <v>814</v>
      </c>
      <c r="D37" s="11" t="s">
        <v>834</v>
      </c>
      <c r="E37" s="90">
        <v>0</v>
      </c>
      <c r="F37" s="11" t="s">
        <v>835</v>
      </c>
      <c r="G37" s="11" t="s">
        <v>26</v>
      </c>
      <c r="H37" s="59"/>
      <c r="I37" s="395"/>
      <c r="J37" s="91"/>
      <c r="K37" s="586">
        <v>17190</v>
      </c>
      <c r="L37" s="587">
        <v>400</v>
      </c>
      <c r="M37" s="588">
        <f t="shared" si="1"/>
        <v>16790</v>
      </c>
      <c r="N37" s="257"/>
      <c r="O37" s="66"/>
      <c r="P37" s="67"/>
      <c r="Q37" s="67"/>
      <c r="T37" s="68">
        <v>0</v>
      </c>
    </row>
    <row r="38" spans="2:20" ht="16.5" customHeight="1" x14ac:dyDescent="0.3">
      <c r="B38" s="5" t="s">
        <v>761</v>
      </c>
      <c r="C38" s="55" t="s">
        <v>814</v>
      </c>
      <c r="D38" s="11" t="s">
        <v>836</v>
      </c>
      <c r="E38" s="90">
        <v>0.1</v>
      </c>
      <c r="F38" s="11" t="s">
        <v>837</v>
      </c>
      <c r="G38" s="11" t="s">
        <v>21</v>
      </c>
      <c r="H38" s="59"/>
      <c r="I38" s="395"/>
      <c r="J38" s="91"/>
      <c r="K38" s="448">
        <v>17390</v>
      </c>
      <c r="L38" s="449">
        <v>400</v>
      </c>
      <c r="M38" s="450">
        <f t="shared" si="1"/>
        <v>16990</v>
      </c>
      <c r="N38" s="257"/>
      <c r="O38" s="66"/>
      <c r="P38" s="67"/>
      <c r="Q38" s="67"/>
      <c r="T38" s="68">
        <v>0</v>
      </c>
    </row>
    <row r="39" spans="2:20" ht="16.5" customHeight="1" thickBot="1" x14ac:dyDescent="0.35">
      <c r="B39" s="69" t="s">
        <v>761</v>
      </c>
      <c r="C39" s="70" t="s">
        <v>814</v>
      </c>
      <c r="D39" s="73" t="s">
        <v>838</v>
      </c>
      <c r="E39" s="92">
        <v>0</v>
      </c>
      <c r="F39" s="73" t="s">
        <v>839</v>
      </c>
      <c r="G39" s="73" t="s">
        <v>26</v>
      </c>
      <c r="H39" s="75"/>
      <c r="I39" s="396"/>
      <c r="J39" s="93"/>
      <c r="K39" s="589">
        <v>17990</v>
      </c>
      <c r="L39" s="590">
        <v>400</v>
      </c>
      <c r="M39" s="591">
        <f t="shared" si="1"/>
        <v>17590</v>
      </c>
      <c r="N39" s="258"/>
      <c r="O39" s="82"/>
      <c r="P39" s="82"/>
      <c r="Q39" s="82"/>
      <c r="R39" s="12"/>
      <c r="S39" s="12"/>
      <c r="T39" s="83">
        <v>0</v>
      </c>
    </row>
    <row r="40" spans="2:20" ht="16.5" customHeight="1" x14ac:dyDescent="0.3">
      <c r="B40" s="5" t="s">
        <v>761</v>
      </c>
      <c r="C40" s="55" t="s">
        <v>840</v>
      </c>
      <c r="D40" s="56" t="s">
        <v>841</v>
      </c>
      <c r="E40" s="90">
        <v>0.1</v>
      </c>
      <c r="F40" s="56" t="s">
        <v>842</v>
      </c>
      <c r="G40" s="11" t="s">
        <v>21</v>
      </c>
      <c r="H40" s="58"/>
      <c r="I40" s="64"/>
      <c r="J40" s="65"/>
      <c r="K40" s="592">
        <v>15390</v>
      </c>
      <c r="L40" s="593">
        <v>200</v>
      </c>
      <c r="M40" s="594">
        <f t="shared" si="1"/>
        <v>15190</v>
      </c>
      <c r="N40" s="670" t="s">
        <v>843</v>
      </c>
      <c r="O40" s="66"/>
      <c r="P40" s="67"/>
      <c r="Q40" s="67"/>
      <c r="T40" s="68">
        <v>0</v>
      </c>
    </row>
    <row r="41" spans="2:20" ht="16.5" customHeight="1" x14ac:dyDescent="0.3">
      <c r="B41" s="5" t="s">
        <v>761</v>
      </c>
      <c r="C41" s="55" t="s">
        <v>840</v>
      </c>
      <c r="D41" s="56" t="s">
        <v>844</v>
      </c>
      <c r="E41" s="90">
        <v>0</v>
      </c>
      <c r="F41" s="56" t="s">
        <v>845</v>
      </c>
      <c r="G41" s="11" t="s">
        <v>26</v>
      </c>
      <c r="H41" s="58"/>
      <c r="I41" s="64"/>
      <c r="J41" s="65"/>
      <c r="K41" s="592">
        <v>15990</v>
      </c>
      <c r="L41" s="593">
        <v>200</v>
      </c>
      <c r="M41" s="594">
        <f t="shared" si="1"/>
        <v>15790</v>
      </c>
      <c r="N41" s="622"/>
      <c r="O41" s="66"/>
      <c r="P41" s="67"/>
      <c r="Q41" s="67"/>
      <c r="T41" s="68">
        <v>0</v>
      </c>
    </row>
    <row r="42" spans="2:20" ht="16.5" customHeight="1" x14ac:dyDescent="0.3">
      <c r="B42" s="5" t="s">
        <v>761</v>
      </c>
      <c r="C42" s="55" t="s">
        <v>840</v>
      </c>
      <c r="D42" s="56" t="s">
        <v>846</v>
      </c>
      <c r="E42" s="57">
        <v>7.4999999999999997E-2</v>
      </c>
      <c r="F42" s="56" t="s">
        <v>847</v>
      </c>
      <c r="G42" s="11" t="s">
        <v>21</v>
      </c>
      <c r="H42" s="58"/>
      <c r="I42" s="64"/>
      <c r="J42" s="65"/>
      <c r="K42" s="595">
        <v>16790</v>
      </c>
      <c r="L42" s="593">
        <v>200</v>
      </c>
      <c r="M42" s="594">
        <f>K42-L42</f>
        <v>16590</v>
      </c>
      <c r="N42" s="259"/>
      <c r="O42" s="66"/>
      <c r="P42" s="67"/>
      <c r="Q42" s="67"/>
      <c r="T42" s="68">
        <v>0</v>
      </c>
    </row>
    <row r="43" spans="2:20" ht="16.5" customHeight="1" x14ac:dyDescent="0.3">
      <c r="B43" s="5" t="s">
        <v>761</v>
      </c>
      <c r="C43" s="55" t="s">
        <v>840</v>
      </c>
      <c r="D43" s="56" t="s">
        <v>848</v>
      </c>
      <c r="E43" s="57">
        <v>0</v>
      </c>
      <c r="F43" s="56" t="s">
        <v>849</v>
      </c>
      <c r="G43" s="11" t="s">
        <v>26</v>
      </c>
      <c r="H43" s="58"/>
      <c r="I43" s="64"/>
      <c r="J43" s="65"/>
      <c r="K43" s="595">
        <v>17390</v>
      </c>
      <c r="L43" s="593">
        <v>200</v>
      </c>
      <c r="M43" s="594">
        <f>K43-L43</f>
        <v>17190</v>
      </c>
      <c r="N43" s="259"/>
      <c r="O43" s="66"/>
      <c r="P43" s="67"/>
      <c r="Q43" s="67"/>
      <c r="T43" s="68">
        <v>0</v>
      </c>
    </row>
    <row r="44" spans="2:20" ht="16.5" customHeight="1" x14ac:dyDescent="0.3">
      <c r="B44" s="5" t="s">
        <v>761</v>
      </c>
      <c r="C44" s="55" t="s">
        <v>840</v>
      </c>
      <c r="D44" s="56" t="s">
        <v>850</v>
      </c>
      <c r="E44" s="57">
        <v>7.4999999999999997E-2</v>
      </c>
      <c r="F44" s="56" t="s">
        <v>851</v>
      </c>
      <c r="G44" s="11" t="s">
        <v>21</v>
      </c>
      <c r="H44" s="58"/>
      <c r="I44" s="64"/>
      <c r="J44" s="65"/>
      <c r="K44" s="595">
        <v>17990</v>
      </c>
      <c r="L44" s="593">
        <v>200</v>
      </c>
      <c r="M44" s="594">
        <f>K44-L44</f>
        <v>17790</v>
      </c>
      <c r="N44" s="259"/>
      <c r="O44" s="66"/>
      <c r="P44" s="67"/>
      <c r="Q44" s="67"/>
      <c r="T44" s="68">
        <v>0</v>
      </c>
    </row>
    <row r="45" spans="2:20" ht="16.5" customHeight="1" thickBot="1" x14ac:dyDescent="0.35">
      <c r="B45" s="5" t="s">
        <v>761</v>
      </c>
      <c r="C45" s="55" t="s">
        <v>840</v>
      </c>
      <c r="D45" s="56" t="s">
        <v>852</v>
      </c>
      <c r="E45" s="57">
        <v>0</v>
      </c>
      <c r="F45" s="56" t="s">
        <v>853</v>
      </c>
      <c r="G45" s="11" t="s">
        <v>26</v>
      </c>
      <c r="H45" s="58"/>
      <c r="I45" s="64"/>
      <c r="J45" s="65"/>
      <c r="K45" s="595">
        <v>18590</v>
      </c>
      <c r="L45" s="593">
        <v>200</v>
      </c>
      <c r="M45" s="594">
        <f>K45-L45</f>
        <v>18390</v>
      </c>
      <c r="N45" s="259"/>
      <c r="O45" s="66"/>
      <c r="P45" s="67"/>
      <c r="Q45" s="67"/>
      <c r="T45" s="68">
        <v>0</v>
      </c>
    </row>
    <row r="46" spans="2:20" ht="16.5" customHeight="1" x14ac:dyDescent="0.3">
      <c r="B46" s="39" t="s">
        <v>761</v>
      </c>
      <c r="C46" s="40" t="s">
        <v>854</v>
      </c>
      <c r="D46" s="41" t="s">
        <v>855</v>
      </c>
      <c r="E46" s="42">
        <v>0</v>
      </c>
      <c r="F46" s="41" t="s">
        <v>856</v>
      </c>
      <c r="G46" s="43" t="s">
        <v>21</v>
      </c>
      <c r="H46" s="44"/>
      <c r="I46" s="50"/>
      <c r="J46" s="51"/>
      <c r="K46" s="451">
        <v>17190</v>
      </c>
      <c r="L46" s="47">
        <v>200</v>
      </c>
      <c r="M46" s="48">
        <f>K46-L46</f>
        <v>16990</v>
      </c>
      <c r="N46" s="670" t="s">
        <v>857</v>
      </c>
      <c r="O46" s="52">
        <v>7.0000000000000007E-2</v>
      </c>
      <c r="P46" s="53">
        <v>7.0000000000000007E-2</v>
      </c>
      <c r="Q46" s="53">
        <v>7.0000000000000007E-2</v>
      </c>
      <c r="R46" s="10"/>
      <c r="S46" s="10" t="s">
        <v>858</v>
      </c>
      <c r="T46" s="54">
        <v>0</v>
      </c>
    </row>
    <row r="47" spans="2:20" ht="16.5" customHeight="1" x14ac:dyDescent="0.3">
      <c r="B47" s="5" t="s">
        <v>761</v>
      </c>
      <c r="C47" s="55" t="s">
        <v>854</v>
      </c>
      <c r="D47" s="56" t="s">
        <v>859</v>
      </c>
      <c r="E47" s="57">
        <v>0</v>
      </c>
      <c r="F47" s="56" t="s">
        <v>860</v>
      </c>
      <c r="G47" s="11" t="s">
        <v>26</v>
      </c>
      <c r="H47" s="58"/>
      <c r="I47" s="64"/>
      <c r="J47" s="65"/>
      <c r="K47" s="596">
        <v>18190</v>
      </c>
      <c r="L47" s="61">
        <v>200</v>
      </c>
      <c r="M47" s="62">
        <f t="shared" ref="M47:M54" si="3">K47-L47</f>
        <v>17990</v>
      </c>
      <c r="N47" s="671"/>
      <c r="O47" s="66">
        <v>7.0000000000000007E-2</v>
      </c>
      <c r="P47" s="67">
        <v>7.0000000000000007E-2</v>
      </c>
      <c r="Q47" s="67">
        <v>7.0000000000000007E-2</v>
      </c>
      <c r="S47" t="e">
        <v>#N/A</v>
      </c>
      <c r="T47" s="68">
        <v>0</v>
      </c>
    </row>
    <row r="48" spans="2:20" ht="16.5" customHeight="1" x14ac:dyDescent="0.3">
      <c r="B48" s="5" t="s">
        <v>761</v>
      </c>
      <c r="C48" s="55" t="s">
        <v>854</v>
      </c>
      <c r="D48" s="56" t="s">
        <v>861</v>
      </c>
      <c r="E48" s="57">
        <v>0</v>
      </c>
      <c r="F48" s="56" t="s">
        <v>862</v>
      </c>
      <c r="G48" s="11" t="s">
        <v>21</v>
      </c>
      <c r="H48" s="58"/>
      <c r="I48" s="64"/>
      <c r="J48" s="65"/>
      <c r="K48" s="595">
        <v>17890</v>
      </c>
      <c r="L48" s="593">
        <v>200</v>
      </c>
      <c r="M48" s="594">
        <f t="shared" si="3"/>
        <v>17690</v>
      </c>
      <c r="N48" s="671"/>
      <c r="O48" s="66">
        <v>7.0000000000000007E-2</v>
      </c>
      <c r="P48" s="67">
        <v>7.0000000000000007E-2</v>
      </c>
      <c r="Q48" s="67">
        <v>7.0000000000000007E-2</v>
      </c>
      <c r="S48" t="e">
        <v>#N/A</v>
      </c>
      <c r="T48" s="68">
        <v>0</v>
      </c>
    </row>
    <row r="49" spans="2:20" ht="16.5" customHeight="1" x14ac:dyDescent="0.3">
      <c r="B49" s="5" t="s">
        <v>761</v>
      </c>
      <c r="C49" s="55" t="s">
        <v>854</v>
      </c>
      <c r="D49" s="56" t="s">
        <v>863</v>
      </c>
      <c r="E49" s="57">
        <v>0</v>
      </c>
      <c r="F49" s="56" t="s">
        <v>864</v>
      </c>
      <c r="G49" s="11" t="s">
        <v>26</v>
      </c>
      <c r="H49" s="58"/>
      <c r="I49" s="64"/>
      <c r="J49" s="65"/>
      <c r="K49" s="595">
        <v>18890</v>
      </c>
      <c r="L49" s="593">
        <v>200</v>
      </c>
      <c r="M49" s="594">
        <f t="shared" si="3"/>
        <v>18690</v>
      </c>
      <c r="N49" s="671"/>
      <c r="O49" s="66">
        <v>7.0000000000000007E-2</v>
      </c>
      <c r="P49" s="67">
        <v>7.0000000000000007E-2</v>
      </c>
      <c r="Q49" s="67">
        <v>7.0000000000000007E-2</v>
      </c>
      <c r="S49" t="e">
        <v>#N/A</v>
      </c>
      <c r="T49" s="68">
        <v>0</v>
      </c>
    </row>
    <row r="50" spans="2:20" ht="16.5" customHeight="1" x14ac:dyDescent="0.3">
      <c r="B50" s="5" t="s">
        <v>761</v>
      </c>
      <c r="C50" s="55" t="s">
        <v>854</v>
      </c>
      <c r="D50" s="56" t="s">
        <v>865</v>
      </c>
      <c r="E50" s="57">
        <v>0</v>
      </c>
      <c r="F50" s="56" t="s">
        <v>866</v>
      </c>
      <c r="G50" s="11" t="s">
        <v>125</v>
      </c>
      <c r="H50" s="58"/>
      <c r="I50" s="64"/>
      <c r="J50" s="65"/>
      <c r="K50" s="595">
        <v>19890</v>
      </c>
      <c r="L50" s="593">
        <v>200</v>
      </c>
      <c r="M50" s="594">
        <f t="shared" si="3"/>
        <v>19690</v>
      </c>
      <c r="N50" s="671"/>
      <c r="O50" s="66">
        <v>7.0000000000000007E-2</v>
      </c>
      <c r="P50" s="67">
        <v>7.0000000000000007E-2</v>
      </c>
      <c r="Q50" s="67">
        <v>7.0000000000000007E-2</v>
      </c>
      <c r="S50" t="e">
        <v>#N/A</v>
      </c>
      <c r="T50" s="68">
        <v>0</v>
      </c>
    </row>
    <row r="51" spans="2:20" ht="21.6" customHeight="1" thickBot="1" x14ac:dyDescent="0.35">
      <c r="B51" s="69" t="s">
        <v>761</v>
      </c>
      <c r="C51" s="70" t="s">
        <v>854</v>
      </c>
      <c r="D51" s="71" t="s">
        <v>867</v>
      </c>
      <c r="E51" s="72">
        <v>0</v>
      </c>
      <c r="F51" s="71" t="s">
        <v>868</v>
      </c>
      <c r="G51" s="73" t="s">
        <v>125</v>
      </c>
      <c r="H51" s="74"/>
      <c r="I51" s="79"/>
      <c r="J51" s="80"/>
      <c r="K51" s="597">
        <v>21290</v>
      </c>
      <c r="L51" s="598">
        <v>200</v>
      </c>
      <c r="M51" s="599">
        <f t="shared" si="3"/>
        <v>21090</v>
      </c>
      <c r="N51" s="672"/>
      <c r="O51" s="81">
        <v>7.0000000000000007E-2</v>
      </c>
      <c r="P51" s="82">
        <v>7.0000000000000007E-2</v>
      </c>
      <c r="Q51" s="82">
        <v>7.0000000000000007E-2</v>
      </c>
      <c r="R51" s="12"/>
      <c r="S51" s="12" t="s">
        <v>869</v>
      </c>
      <c r="T51" s="83">
        <v>0</v>
      </c>
    </row>
    <row r="52" spans="2:20" ht="47.4" customHeight="1" x14ac:dyDescent="0.3">
      <c r="B52" s="39" t="s">
        <v>761</v>
      </c>
      <c r="C52" s="40" t="s">
        <v>870</v>
      </c>
      <c r="D52" s="41" t="s">
        <v>871</v>
      </c>
      <c r="E52" s="42">
        <v>0</v>
      </c>
      <c r="F52" s="41" t="s">
        <v>872</v>
      </c>
      <c r="G52" s="43" t="s">
        <v>125</v>
      </c>
      <c r="H52" s="46">
        <v>14390</v>
      </c>
      <c r="I52" s="47">
        <v>200</v>
      </c>
      <c r="J52" s="48">
        <f t="shared" si="0"/>
        <v>14190</v>
      </c>
      <c r="K52" s="451">
        <v>14790</v>
      </c>
      <c r="L52" s="47">
        <v>500</v>
      </c>
      <c r="M52" s="48">
        <f t="shared" si="3"/>
        <v>14290</v>
      </c>
      <c r="N52" s="673" t="s">
        <v>873</v>
      </c>
      <c r="O52" s="52">
        <v>7.0000000000000007E-2</v>
      </c>
      <c r="P52" s="53">
        <v>7.0000000000000007E-2</v>
      </c>
      <c r="Q52" s="53">
        <v>7.0000000000000007E-2</v>
      </c>
      <c r="R52" s="10"/>
      <c r="S52" s="10" t="s">
        <v>869</v>
      </c>
      <c r="T52" s="600">
        <v>0</v>
      </c>
    </row>
    <row r="53" spans="2:20" ht="41.4" customHeight="1" x14ac:dyDescent="0.3">
      <c r="B53" s="5" t="s">
        <v>761</v>
      </c>
      <c r="C53" s="55" t="s">
        <v>870</v>
      </c>
      <c r="D53" s="56" t="s">
        <v>874</v>
      </c>
      <c r="E53" s="57">
        <v>0</v>
      </c>
      <c r="F53" s="56" t="s">
        <v>875</v>
      </c>
      <c r="G53" s="11" t="s">
        <v>125</v>
      </c>
      <c r="H53" s="58"/>
      <c r="I53" s="64"/>
      <c r="J53" s="65"/>
      <c r="K53" s="596">
        <v>15390</v>
      </c>
      <c r="L53" s="61">
        <v>200</v>
      </c>
      <c r="M53" s="62">
        <f t="shared" si="3"/>
        <v>15190</v>
      </c>
      <c r="N53" s="674"/>
      <c r="O53" s="66">
        <v>7.0000000000000007E-2</v>
      </c>
      <c r="P53" s="67">
        <v>7.0000000000000007E-2</v>
      </c>
      <c r="Q53" s="67">
        <v>7.0000000000000007E-2</v>
      </c>
      <c r="S53" t="s">
        <v>876</v>
      </c>
      <c r="T53" s="68">
        <v>0</v>
      </c>
    </row>
    <row r="54" spans="2:20" ht="16.5" customHeight="1" thickBot="1" x14ac:dyDescent="0.35">
      <c r="B54" s="69" t="s">
        <v>761</v>
      </c>
      <c r="C54" s="70" t="s">
        <v>870</v>
      </c>
      <c r="D54" s="71" t="s">
        <v>877</v>
      </c>
      <c r="E54" s="72">
        <v>0</v>
      </c>
      <c r="F54" s="71" t="s">
        <v>878</v>
      </c>
      <c r="G54" s="73" t="s">
        <v>125</v>
      </c>
      <c r="H54" s="74"/>
      <c r="I54" s="79"/>
      <c r="J54" s="80"/>
      <c r="K54" s="601">
        <v>15890</v>
      </c>
      <c r="L54" s="581">
        <v>200</v>
      </c>
      <c r="M54" s="77">
        <f t="shared" si="3"/>
        <v>15690</v>
      </c>
      <c r="N54" s="260"/>
      <c r="O54" s="81">
        <v>7.0000000000000007E-2</v>
      </c>
      <c r="P54" s="82">
        <v>7.0000000000000007E-2</v>
      </c>
      <c r="Q54" s="82">
        <v>7.0000000000000007E-2</v>
      </c>
      <c r="R54" s="12"/>
      <c r="S54" s="12" t="s">
        <v>876</v>
      </c>
      <c r="T54" s="83">
        <v>0</v>
      </c>
    </row>
    <row r="55" spans="2:20" ht="16.5" customHeight="1" x14ac:dyDescent="0.3">
      <c r="B55" s="39" t="s">
        <v>761</v>
      </c>
      <c r="C55" s="40" t="s">
        <v>879</v>
      </c>
      <c r="D55" s="41" t="s">
        <v>880</v>
      </c>
      <c r="E55" s="42">
        <v>0</v>
      </c>
      <c r="F55" s="41" t="s">
        <v>881</v>
      </c>
      <c r="G55" s="43" t="s">
        <v>125</v>
      </c>
      <c r="H55" s="44"/>
      <c r="I55" s="50"/>
      <c r="J55" s="51"/>
      <c r="K55" s="602">
        <v>17290</v>
      </c>
      <c r="L55" s="603">
        <v>200</v>
      </c>
      <c r="M55" s="604">
        <f>K55-L55</f>
        <v>17090</v>
      </c>
      <c r="N55" s="632" t="s">
        <v>882</v>
      </c>
      <c r="O55" s="52">
        <v>7.0000000000000007E-2</v>
      </c>
      <c r="P55" s="53">
        <v>7.0000000000000007E-2</v>
      </c>
      <c r="Q55" s="53">
        <v>7.0000000000000007E-2</v>
      </c>
      <c r="R55" s="10"/>
      <c r="S55" s="10" t="s">
        <v>883</v>
      </c>
      <c r="T55" s="54">
        <v>0</v>
      </c>
    </row>
    <row r="56" spans="2:20" ht="16.5" customHeight="1" thickBot="1" x14ac:dyDescent="0.35">
      <c r="B56" s="69" t="s">
        <v>761</v>
      </c>
      <c r="C56" s="70" t="s">
        <v>879</v>
      </c>
      <c r="D56" s="71" t="s">
        <v>884</v>
      </c>
      <c r="E56" s="72">
        <v>0</v>
      </c>
      <c r="F56" s="71" t="s">
        <v>885</v>
      </c>
      <c r="G56" s="73" t="s">
        <v>125</v>
      </c>
      <c r="H56" s="74"/>
      <c r="I56" s="79"/>
      <c r="J56" s="80"/>
      <c r="K56" s="597">
        <v>19140</v>
      </c>
      <c r="L56" s="598">
        <v>200</v>
      </c>
      <c r="M56" s="599">
        <f>K56-L56</f>
        <v>18940</v>
      </c>
      <c r="N56" s="624"/>
      <c r="O56" s="81">
        <v>7.0000000000000007E-2</v>
      </c>
      <c r="P56" s="82">
        <v>7.0000000000000007E-2</v>
      </c>
      <c r="Q56" s="82">
        <v>7.0000000000000007E-2</v>
      </c>
      <c r="R56" s="12"/>
      <c r="S56" s="12" t="s">
        <v>886</v>
      </c>
      <c r="T56" s="605">
        <v>0</v>
      </c>
    </row>
    <row r="57" spans="2:20" ht="16.5" customHeight="1" x14ac:dyDescent="0.3">
      <c r="B57" s="39" t="s">
        <v>761</v>
      </c>
      <c r="C57" s="40" t="s">
        <v>887</v>
      </c>
      <c r="D57" s="41" t="s">
        <v>888</v>
      </c>
      <c r="E57" s="42">
        <v>0</v>
      </c>
      <c r="F57" s="41" t="s">
        <v>889</v>
      </c>
      <c r="G57" s="43" t="s">
        <v>125</v>
      </c>
      <c r="H57" s="44"/>
      <c r="I57" s="50"/>
      <c r="J57" s="44"/>
      <c r="K57" s="602">
        <v>19090</v>
      </c>
      <c r="L57" s="603">
        <v>100</v>
      </c>
      <c r="M57" s="604">
        <f t="shared" ref="M57:M59" si="4">K57-L57</f>
        <v>18990</v>
      </c>
      <c r="N57" s="670" t="s">
        <v>843</v>
      </c>
      <c r="O57" s="52">
        <v>7.0000000000000007E-2</v>
      </c>
      <c r="P57" s="53">
        <v>7.0000000000000007E-2</v>
      </c>
      <c r="Q57" s="53">
        <v>7.0000000000000007E-2</v>
      </c>
      <c r="R57" s="10"/>
      <c r="S57" s="10" t="s">
        <v>890</v>
      </c>
      <c r="T57" s="54" t="s">
        <v>891</v>
      </c>
    </row>
    <row r="58" spans="2:20" ht="16.5" customHeight="1" thickBot="1" x14ac:dyDescent="0.35">
      <c r="B58" s="69" t="s">
        <v>761</v>
      </c>
      <c r="C58" s="70" t="s">
        <v>887</v>
      </c>
      <c r="D58" s="71" t="s">
        <v>892</v>
      </c>
      <c r="E58" s="72">
        <v>0</v>
      </c>
      <c r="F58" s="71" t="s">
        <v>893</v>
      </c>
      <c r="G58" s="73" t="s">
        <v>125</v>
      </c>
      <c r="H58" s="74"/>
      <c r="I58" s="79"/>
      <c r="J58" s="74"/>
      <c r="K58" s="597">
        <v>21190</v>
      </c>
      <c r="L58" s="598">
        <v>200</v>
      </c>
      <c r="M58" s="599">
        <f t="shared" si="4"/>
        <v>20990</v>
      </c>
      <c r="N58" s="622"/>
      <c r="O58" s="81">
        <v>7.0000000000000007E-2</v>
      </c>
      <c r="P58" s="82">
        <v>7.0000000000000007E-2</v>
      </c>
      <c r="Q58" s="82">
        <v>7.0000000000000007E-2</v>
      </c>
      <c r="R58" s="12"/>
      <c r="S58" s="12" t="e">
        <v>#N/A</v>
      </c>
      <c r="T58" s="83" t="s">
        <v>891</v>
      </c>
    </row>
    <row r="59" spans="2:20" ht="16.5" customHeight="1" x14ac:dyDescent="0.3">
      <c r="B59" s="39" t="s">
        <v>761</v>
      </c>
      <c r="C59" s="40" t="s">
        <v>894</v>
      </c>
      <c r="D59" s="41" t="s">
        <v>895</v>
      </c>
      <c r="E59" s="42">
        <v>0</v>
      </c>
      <c r="F59" s="41" t="s">
        <v>896</v>
      </c>
      <c r="G59" s="43" t="s">
        <v>125</v>
      </c>
      <c r="H59" s="44"/>
      <c r="I59" s="50"/>
      <c r="J59" s="44"/>
      <c r="K59" s="46">
        <v>30090</v>
      </c>
      <c r="L59" s="47">
        <v>600</v>
      </c>
      <c r="M59" s="48">
        <f t="shared" si="4"/>
        <v>29490</v>
      </c>
      <c r="N59" s="94"/>
      <c r="O59" s="52"/>
      <c r="P59" s="53"/>
      <c r="Q59" s="53"/>
      <c r="R59" s="10"/>
      <c r="S59" s="10"/>
      <c r="T59" s="600">
        <v>0</v>
      </c>
    </row>
    <row r="60" spans="2:20" ht="16.5" customHeight="1" thickBot="1" x14ac:dyDescent="0.35">
      <c r="B60" s="69" t="s">
        <v>761</v>
      </c>
      <c r="C60" s="70" t="s">
        <v>894</v>
      </c>
      <c r="D60" s="71" t="s">
        <v>897</v>
      </c>
      <c r="E60" s="72">
        <v>0</v>
      </c>
      <c r="F60" s="71" t="s">
        <v>898</v>
      </c>
      <c r="G60" s="73" t="s">
        <v>125</v>
      </c>
      <c r="H60" s="74"/>
      <c r="I60" s="79"/>
      <c r="J60" s="74"/>
      <c r="K60" s="76">
        <v>31890</v>
      </c>
      <c r="L60" s="581">
        <v>300</v>
      </c>
      <c r="M60" s="77">
        <f>K60-L60</f>
        <v>31590</v>
      </c>
      <c r="N60" s="13"/>
      <c r="O60" s="81"/>
      <c r="P60" s="82"/>
      <c r="Q60" s="82"/>
      <c r="R60" s="12"/>
      <c r="S60" s="12"/>
      <c r="T60" s="605">
        <v>0</v>
      </c>
    </row>
    <row r="70" spans="2:14" ht="16.5" hidden="1" customHeight="1" x14ac:dyDescent="0.3">
      <c r="B70" s="5" t="s">
        <v>17</v>
      </c>
      <c r="C70" s="55" t="s">
        <v>18</v>
      </c>
      <c r="D70" s="56" t="s">
        <v>24</v>
      </c>
      <c r="E70" s="57">
        <v>0</v>
      </c>
      <c r="F70" s="56" t="s">
        <v>25</v>
      </c>
      <c r="G70" s="11"/>
      <c r="H70" s="95"/>
      <c r="I70" s="96"/>
      <c r="J70" s="96"/>
      <c r="K70" s="96"/>
      <c r="L70" s="96"/>
      <c r="M70" s="96"/>
      <c r="N70" s="97"/>
    </row>
    <row r="71" spans="2:14" ht="16.5" hidden="1" customHeight="1" x14ac:dyDescent="0.3">
      <c r="B71" s="5" t="s">
        <v>17</v>
      </c>
      <c r="C71" s="55" t="s">
        <v>18</v>
      </c>
      <c r="D71" s="56" t="s">
        <v>29</v>
      </c>
      <c r="E71" s="57">
        <v>0</v>
      </c>
      <c r="F71" s="56" t="s">
        <v>30</v>
      </c>
      <c r="G71" s="11"/>
      <c r="H71" s="95"/>
      <c r="I71" s="96"/>
      <c r="J71" s="96"/>
      <c r="K71" s="96"/>
      <c r="L71" s="96"/>
      <c r="M71" s="96"/>
      <c r="N71" s="97"/>
    </row>
    <row r="72" spans="2:14" ht="16.5" hidden="1" customHeight="1" x14ac:dyDescent="0.3">
      <c r="B72" s="5" t="s">
        <v>17</v>
      </c>
      <c r="C72" s="55" t="s">
        <v>18</v>
      </c>
      <c r="D72" s="56" t="s">
        <v>33</v>
      </c>
      <c r="E72" s="57">
        <v>0</v>
      </c>
      <c r="F72" s="56" t="s">
        <v>34</v>
      </c>
      <c r="G72" s="11"/>
      <c r="H72" s="95"/>
      <c r="I72" s="96"/>
      <c r="J72" s="96"/>
      <c r="K72" s="96"/>
      <c r="L72" s="96"/>
      <c r="M72" s="96"/>
      <c r="N72" s="97"/>
    </row>
    <row r="73" spans="2:14" ht="16.5" hidden="1" customHeight="1" x14ac:dyDescent="0.3">
      <c r="B73" s="69" t="s">
        <v>17</v>
      </c>
      <c r="C73" s="70" t="s">
        <v>18</v>
      </c>
      <c r="D73" s="71" t="s">
        <v>37</v>
      </c>
      <c r="E73" s="72">
        <v>0</v>
      </c>
      <c r="F73" s="71" t="s">
        <v>38</v>
      </c>
      <c r="G73" s="73"/>
      <c r="H73" s="98"/>
      <c r="I73" s="99"/>
      <c r="J73" s="99"/>
      <c r="K73" s="99"/>
      <c r="L73" s="99"/>
      <c r="M73" s="99"/>
      <c r="N73" s="100"/>
    </row>
  </sheetData>
  <mergeCells count="16">
    <mergeCell ref="N10:N11"/>
    <mergeCell ref="B1:G1"/>
    <mergeCell ref="B2:G2"/>
    <mergeCell ref="H4:J4"/>
    <mergeCell ref="K4:M4"/>
    <mergeCell ref="N6:N7"/>
    <mergeCell ref="N46:N51"/>
    <mergeCell ref="N52:N53"/>
    <mergeCell ref="N55:N56"/>
    <mergeCell ref="N57:N58"/>
    <mergeCell ref="N14:N15"/>
    <mergeCell ref="N18:N19"/>
    <mergeCell ref="N22:N23"/>
    <mergeCell ref="N28:N29"/>
    <mergeCell ref="N34:N35"/>
    <mergeCell ref="N40:N41"/>
  </mergeCells>
  <conditionalFormatting sqref="O6:Q60">
    <cfRule type="cellIs" dxfId="8" priority="2" operator="between">
      <formula>0.01</formula>
      <formula>0.06</formula>
    </cfRule>
  </conditionalFormatting>
  <conditionalFormatting sqref="O6:Q58">
    <cfRule type="expression" dxfId="7" priority="3">
      <formula>#REF!&lt;&gt;#REF!</formula>
    </cfRule>
  </conditionalFormatting>
  <conditionalFormatting sqref="O59:Q60">
    <cfRule type="expression" dxfId="6" priority="1">
      <formula>#REF!&lt;&gt;#REF!</formula>
    </cfRule>
  </conditionalFormatting>
  <conditionalFormatting sqref="D21">
    <cfRule type="expression" dxfId="5" priority="4">
      <formula>$E21&lt;&gt;$E25</formula>
    </cfRule>
  </conditionalFormatting>
  <conditionalFormatting sqref="D12 D14">
    <cfRule type="expression" dxfId="4" priority="5">
      <formula>$E12&lt;&gt;$E23</formula>
    </cfRule>
  </conditionalFormatting>
  <conditionalFormatting sqref="D13 D16:D17">
    <cfRule type="expression" dxfId="3" priority="6">
      <formula>$E13&lt;&gt;$E23</formula>
    </cfRule>
  </conditionalFormatting>
  <conditionalFormatting sqref="D15">
    <cfRule type="expression" dxfId="2" priority="7">
      <formula>$E15&lt;&gt;#REF!</formula>
    </cfRule>
  </conditionalFormatting>
  <conditionalFormatting sqref="D18">
    <cfRule type="expression" dxfId="1" priority="8">
      <formula>$E18&lt;&gt;#REF!</formula>
    </cfRule>
  </conditionalFormatting>
  <conditionalFormatting sqref="D19:D20">
    <cfRule type="expression" dxfId="0" priority="9">
      <formula>$E19&lt;&gt;$E26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3D6-D783-4554-8908-A599BE65496B}">
  <sheetPr codeName="Hoja2"/>
  <dimension ref="A1"/>
  <sheetViews>
    <sheetView workbookViewId="0">
      <selection activeCell="D1" sqref="D1"/>
    </sheetView>
  </sheetViews>
  <sheetFormatPr baseColWidth="10" defaultColWidth="11.44140625" defaultRowHeight="14.4" x14ac:dyDescent="0.3"/>
  <sheetData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customXml/itemProps3.xml><?xml version="1.0" encoding="utf-8"?>
<ds:datastoreItem xmlns:ds="http://schemas.openxmlformats.org/officeDocument/2006/customXml" ds:itemID="{BE3F9483-F270-4CC0-B76E-951420A7EB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Changan</vt:lpstr>
      <vt:lpstr>Mazda</vt:lpstr>
      <vt:lpstr>Suzuki</vt:lpstr>
      <vt:lpstr>Haval</vt:lpstr>
      <vt:lpstr>Great Wall</vt:lpstr>
      <vt:lpstr>Citroen</vt:lpstr>
      <vt:lpstr>Renault</vt:lpstr>
      <vt:lpstr>Jac</vt:lpstr>
      <vt:lpstr>Hoja1</vt:lpstr>
      <vt:lpstr>Renault!Área_de_impresión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2022-01-27T05:40:37Z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