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15" documentId="13_ncr:1_{1664B549-868E-4A82-91A4-A56428ED1FF5}" xr6:coauthVersionLast="46" xr6:coauthVersionMax="47" xr10:uidLastSave="{9FE8645E-4F04-4907-BAF3-FCFFC4F3CEA7}"/>
  <bookViews>
    <workbookView xWindow="-108" yWindow="-108" windowWidth="23256" windowHeight="12576" activeTab="7" xr2:uid="{00000000-000D-0000-FFFF-FFFF00000000}"/>
  </bookViews>
  <sheets>
    <sheet name="Changan" sheetId="75" r:id="rId1"/>
    <sheet name="Renault" sheetId="72" r:id="rId2"/>
    <sheet name="Mazda" sheetId="71" r:id="rId3"/>
    <sheet name="Suzuki" sheetId="70" r:id="rId4"/>
    <sheet name="Haval" sheetId="69" r:id="rId5"/>
    <sheet name="Great wall" sheetId="68" r:id="rId6"/>
    <sheet name="Citroen" sheetId="67" r:id="rId7"/>
    <sheet name="Jac" sheetId="66" r:id="rId8"/>
    <sheet name="Hoja1" sheetId="65" state="hidden" r:id="rId9"/>
  </sheets>
  <definedNames>
    <definedName name="_xlnm._FilterDatabase" localSheetId="0" hidden="1">Changan!$B$5:$P$50</definedName>
    <definedName name="_xlnm._FilterDatabase" localSheetId="6" hidden="1">Citroen!$B$5:$S$15</definedName>
    <definedName name="_xlnm._FilterDatabase" localSheetId="5" hidden="1">'Great wall'!$B$5:$G$21</definedName>
    <definedName name="_xlnm._FilterDatabase" localSheetId="4" hidden="1">Haval!$B$8:$G$22</definedName>
    <definedName name="_xlnm._FilterDatabase" localSheetId="7" hidden="1">Jac!$B$5:$Q$74</definedName>
    <definedName name="_xlnm._FilterDatabase" localSheetId="2" hidden="1">Mazda!$B$5:$T$53</definedName>
    <definedName name="_xlnm._FilterDatabase" localSheetId="1" hidden="1">Renault!$B$5:$AP$5</definedName>
    <definedName name="_xlnm._FilterDatabase" localSheetId="3" hidden="1">Suzuki!$B$5:$G$85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75" l="1"/>
  <c r="J50" i="75"/>
  <c r="N49" i="75"/>
  <c r="J49" i="75"/>
  <c r="N48" i="75"/>
  <c r="J48" i="75"/>
  <c r="N47" i="75"/>
  <c r="J47" i="75"/>
  <c r="N46" i="75"/>
  <c r="J46" i="75"/>
  <c r="N45" i="75"/>
  <c r="J45" i="75"/>
  <c r="N44" i="75"/>
  <c r="J44" i="75"/>
  <c r="N43" i="75"/>
  <c r="J43" i="75"/>
  <c r="N42" i="75"/>
  <c r="J42" i="75"/>
  <c r="N41" i="75"/>
  <c r="J41" i="75"/>
  <c r="N40" i="75"/>
  <c r="J40" i="75"/>
  <c r="N39" i="75"/>
  <c r="J39" i="75"/>
  <c r="N38" i="75"/>
  <c r="J38" i="75"/>
  <c r="N37" i="75"/>
  <c r="J37" i="75"/>
  <c r="N36" i="75"/>
  <c r="J36" i="75"/>
  <c r="N35" i="75"/>
  <c r="J35" i="75"/>
  <c r="N34" i="75"/>
  <c r="J34" i="75"/>
  <c r="N33" i="75"/>
  <c r="J33" i="75"/>
  <c r="N32" i="75"/>
  <c r="J32" i="75"/>
  <c r="N31" i="75"/>
  <c r="J31" i="75"/>
  <c r="N30" i="75"/>
  <c r="J30" i="75"/>
  <c r="N29" i="75"/>
  <c r="J29" i="75"/>
  <c r="N28" i="75"/>
  <c r="J28" i="75"/>
  <c r="N27" i="75"/>
  <c r="J27" i="75"/>
  <c r="N26" i="75"/>
  <c r="J26" i="75"/>
  <c r="N25" i="75"/>
  <c r="J25" i="75"/>
  <c r="N24" i="75"/>
  <c r="J24" i="75"/>
  <c r="N23" i="75"/>
  <c r="J23" i="75"/>
  <c r="N22" i="75"/>
  <c r="N21" i="75"/>
  <c r="N20" i="75"/>
  <c r="J20" i="75"/>
  <c r="N19" i="75"/>
  <c r="J19" i="75"/>
  <c r="N18" i="75"/>
  <c r="J18" i="75"/>
  <c r="N17" i="75"/>
  <c r="J17" i="75"/>
  <c r="N16" i="75"/>
  <c r="J16" i="75"/>
  <c r="N15" i="75"/>
  <c r="J15" i="75"/>
  <c r="N14" i="75"/>
  <c r="J14" i="75"/>
  <c r="N13" i="75"/>
  <c r="J13" i="75"/>
  <c r="N12" i="75"/>
  <c r="J12" i="75"/>
  <c r="N11" i="75"/>
  <c r="J11" i="75"/>
  <c r="N10" i="75"/>
  <c r="J10" i="75"/>
  <c r="N9" i="75"/>
  <c r="J9" i="75"/>
  <c r="N8" i="75"/>
  <c r="J8" i="75"/>
  <c r="N7" i="75"/>
  <c r="J7" i="75"/>
  <c r="N6" i="75"/>
  <c r="J6" i="75"/>
  <c r="AO41" i="72" l="1"/>
  <c r="AN41" i="72"/>
  <c r="AM41" i="72"/>
  <c r="AI41" i="72"/>
  <c r="AH41" i="72"/>
  <c r="V41" i="72"/>
  <c r="AJ41" i="72" s="1"/>
  <c r="AO40" i="72"/>
  <c r="AN40" i="72"/>
  <c r="AM40" i="72"/>
  <c r="AI40" i="72"/>
  <c r="AH40" i="72"/>
  <c r="V40" i="72"/>
  <c r="AJ40" i="72" s="1"/>
  <c r="AO39" i="72"/>
  <c r="AN39" i="72"/>
  <c r="AM39" i="72"/>
  <c r="AJ39" i="72"/>
  <c r="AI39" i="72"/>
  <c r="AH39" i="72"/>
  <c r="V39" i="72"/>
  <c r="AO38" i="72"/>
  <c r="AN38" i="72"/>
  <c r="AM38" i="72"/>
  <c r="AI38" i="72"/>
  <c r="AH38" i="72"/>
  <c r="V38" i="72"/>
  <c r="AJ38" i="72" s="1"/>
  <c r="M38" i="72"/>
  <c r="AO37" i="72"/>
  <c r="AN37" i="72"/>
  <c r="AM37" i="72"/>
  <c r="AI37" i="72"/>
  <c r="AH37" i="72"/>
  <c r="T37" i="72"/>
  <c r="V37" i="72" s="1"/>
  <c r="AJ37" i="72" s="1"/>
  <c r="AO36" i="72"/>
  <c r="AN36" i="72"/>
  <c r="AM36" i="72"/>
  <c r="AI36" i="72"/>
  <c r="AH36" i="72"/>
  <c r="V36" i="72"/>
  <c r="AJ36" i="72" s="1"/>
  <c r="AO35" i="72"/>
  <c r="AN35" i="72"/>
  <c r="AM35" i="72"/>
  <c r="AJ35" i="72"/>
  <c r="AI35" i="72"/>
  <c r="V35" i="72"/>
  <c r="I35" i="72"/>
  <c r="AH35" i="72" s="1"/>
  <c r="AO34" i="72"/>
  <c r="AN34" i="72"/>
  <c r="AM34" i="72"/>
  <c r="AJ34" i="72"/>
  <c r="AI34" i="72"/>
  <c r="AH34" i="72"/>
  <c r="V34" i="72"/>
  <c r="AO33" i="72"/>
  <c r="AN33" i="72"/>
  <c r="AM33" i="72"/>
  <c r="AI33" i="72"/>
  <c r="AH33" i="72"/>
  <c r="V33" i="72"/>
  <c r="AJ33" i="72" s="1"/>
  <c r="AO32" i="72"/>
  <c r="AN32" i="72"/>
  <c r="AM32" i="72"/>
  <c r="AJ32" i="72"/>
  <c r="AI32" i="72"/>
  <c r="AH32" i="72"/>
  <c r="AO31" i="72"/>
  <c r="AN31" i="72"/>
  <c r="AM31" i="72"/>
  <c r="AI31" i="72"/>
  <c r="AH31" i="72"/>
  <c r="V31" i="72"/>
  <c r="AJ31" i="72" s="1"/>
  <c r="AO30" i="72"/>
  <c r="AN30" i="72"/>
  <c r="AM30" i="72"/>
  <c r="AI30" i="72"/>
  <c r="AH30" i="72"/>
  <c r="V30" i="72"/>
  <c r="AJ30" i="72" s="1"/>
  <c r="AO29" i="72"/>
  <c r="AN29" i="72"/>
  <c r="AM29" i="72"/>
  <c r="AJ29" i="72"/>
  <c r="AI29" i="72"/>
  <c r="AH29" i="72"/>
  <c r="AO28" i="72"/>
  <c r="AN28" i="72"/>
  <c r="AM28" i="72"/>
  <c r="AJ28" i="72"/>
  <c r="AI28" i="72"/>
  <c r="AH28" i="72"/>
  <c r="V28" i="72"/>
  <c r="AO27" i="72"/>
  <c r="AN27" i="72"/>
  <c r="AM27" i="72"/>
  <c r="AH27" i="72"/>
  <c r="V27" i="72"/>
  <c r="AJ27" i="72" s="1"/>
  <c r="M27" i="72"/>
  <c r="AI27" i="72" s="1"/>
  <c r="AN26" i="72"/>
  <c r="AM26" i="72"/>
  <c r="AI26" i="72"/>
  <c r="AH26" i="72"/>
  <c r="I26" i="72"/>
  <c r="AN25" i="72"/>
  <c r="AM25" i="72"/>
  <c r="AI25" i="72"/>
  <c r="AH25" i="72"/>
  <c r="I25" i="72"/>
  <c r="AN24" i="72"/>
  <c r="AM24" i="72"/>
  <c r="AI24" i="72"/>
  <c r="AH24" i="72"/>
  <c r="T24" i="72"/>
  <c r="V24" i="72" s="1"/>
  <c r="I24" i="72"/>
  <c r="AO23" i="72"/>
  <c r="AN23" i="72"/>
  <c r="AM23" i="72"/>
  <c r="AI23" i="72"/>
  <c r="V23" i="72"/>
  <c r="AJ23" i="72" s="1"/>
  <c r="I23" i="72"/>
  <c r="AH23" i="72" s="1"/>
  <c r="AO22" i="72"/>
  <c r="AN22" i="72"/>
  <c r="AM22" i="72"/>
  <c r="AJ22" i="72"/>
  <c r="AI22" i="72"/>
  <c r="AH22" i="72"/>
  <c r="V22" i="72"/>
  <c r="AO21" i="72"/>
  <c r="AN21" i="72"/>
  <c r="AM21" i="72"/>
  <c r="AI21" i="72"/>
  <c r="AH21" i="72"/>
  <c r="T21" i="72"/>
  <c r="V21" i="72" s="1"/>
  <c r="AJ21" i="72" s="1"/>
  <c r="AO20" i="72"/>
  <c r="AN20" i="72"/>
  <c r="AM20" i="72"/>
  <c r="AI20" i="72"/>
  <c r="AH20" i="72"/>
  <c r="V20" i="72"/>
  <c r="AJ20" i="72" s="1"/>
  <c r="AO19" i="72"/>
  <c r="AN19" i="72"/>
  <c r="AM19" i="72"/>
  <c r="AJ19" i="72"/>
  <c r="AI19" i="72"/>
  <c r="AH19" i="72"/>
  <c r="V19" i="72"/>
  <c r="AO18" i="72"/>
  <c r="AN18" i="72"/>
  <c r="AM18" i="72"/>
  <c r="AI18" i="72"/>
  <c r="AH18" i="72"/>
  <c r="V18" i="72"/>
  <c r="AJ18" i="72" s="1"/>
  <c r="AO17" i="72"/>
  <c r="V17" i="72"/>
  <c r="AJ17" i="72" s="1"/>
  <c r="AO16" i="72"/>
  <c r="AN16" i="72"/>
  <c r="AM16" i="72"/>
  <c r="AI16" i="72"/>
  <c r="AH16" i="72"/>
  <c r="V16" i="72"/>
  <c r="AJ16" i="72" s="1"/>
  <c r="AO15" i="72"/>
  <c r="AJ15" i="72"/>
  <c r="V15" i="72"/>
  <c r="AO14" i="72"/>
  <c r="AN14" i="72"/>
  <c r="AM14" i="72"/>
  <c r="AI14" i="72"/>
  <c r="AH14" i="72"/>
  <c r="V14" i="72"/>
  <c r="AJ14" i="72" s="1"/>
  <c r="AO13" i="72"/>
  <c r="AN13" i="72"/>
  <c r="AM13" i="72"/>
  <c r="AI13" i="72"/>
  <c r="AH13" i="72"/>
  <c r="V13" i="72"/>
  <c r="AJ13" i="72" s="1"/>
  <c r="AO12" i="72"/>
  <c r="AN12" i="72"/>
  <c r="AM12" i="72"/>
  <c r="AJ12" i="72"/>
  <c r="AI12" i="72"/>
  <c r="AH12" i="72"/>
  <c r="V12" i="72"/>
  <c r="AO11" i="72"/>
  <c r="AN11" i="72"/>
  <c r="AM11" i="72"/>
  <c r="AI11" i="72"/>
  <c r="AH11" i="72"/>
  <c r="V11" i="72"/>
  <c r="AJ11" i="72" s="1"/>
  <c r="AO10" i="72"/>
  <c r="AN10" i="72"/>
  <c r="AM10" i="72"/>
  <c r="AI10" i="72"/>
  <c r="AH10" i="72"/>
  <c r="V10" i="72"/>
  <c r="AJ10" i="72" s="1"/>
  <c r="AO9" i="72"/>
  <c r="AN9" i="72"/>
  <c r="AM9" i="72"/>
  <c r="AJ9" i="72"/>
  <c r="AI9" i="72"/>
  <c r="AH9" i="72"/>
  <c r="V9" i="72"/>
  <c r="AA9" i="72" s="1"/>
  <c r="AB9" i="72" s="1"/>
  <c r="AD9" i="72" s="1"/>
  <c r="AO8" i="72"/>
  <c r="AN8" i="72"/>
  <c r="AM8" i="72"/>
  <c r="AI8" i="72"/>
  <c r="AH8" i="72"/>
  <c r="V8" i="72"/>
  <c r="AJ8" i="72" s="1"/>
  <c r="AO7" i="72"/>
  <c r="AN7" i="72"/>
  <c r="AM7" i="72"/>
  <c r="AI7" i="72"/>
  <c r="AH7" i="72"/>
  <c r="V7" i="72"/>
  <c r="AJ7" i="72" s="1"/>
  <c r="AO6" i="72"/>
  <c r="AN6" i="72"/>
  <c r="AM6" i="72"/>
  <c r="AI6" i="72"/>
  <c r="AH6" i="72"/>
  <c r="V6" i="72"/>
  <c r="AD6" i="72" s="1"/>
  <c r="R53" i="71"/>
  <c r="R52" i="71"/>
  <c r="R51" i="71"/>
  <c r="R50" i="71"/>
  <c r="R48" i="71"/>
  <c r="J48" i="71"/>
  <c r="R47" i="71"/>
  <c r="J47" i="71"/>
  <c r="R46" i="71"/>
  <c r="J46" i="71"/>
  <c r="R45" i="71"/>
  <c r="J45" i="71"/>
  <c r="R44" i="71"/>
  <c r="J44" i="71"/>
  <c r="R43" i="71"/>
  <c r="J43" i="71"/>
  <c r="R42" i="71"/>
  <c r="R41" i="71"/>
  <c r="R40" i="71"/>
  <c r="R39" i="71"/>
  <c r="R38" i="71"/>
  <c r="R37" i="71"/>
  <c r="R36" i="71"/>
  <c r="J36" i="71"/>
  <c r="R35" i="71"/>
  <c r="J35" i="71"/>
  <c r="R34" i="71"/>
  <c r="J34" i="71"/>
  <c r="R33" i="71"/>
  <c r="J33" i="71"/>
  <c r="R32" i="71"/>
  <c r="J32" i="71"/>
  <c r="R31" i="71"/>
  <c r="J31" i="71"/>
  <c r="R30" i="71"/>
  <c r="J30" i="71"/>
  <c r="R29" i="71"/>
  <c r="J29" i="71"/>
  <c r="R28" i="71"/>
  <c r="R27" i="71"/>
  <c r="R26" i="71"/>
  <c r="R25" i="71"/>
  <c r="R24" i="71"/>
  <c r="N24" i="71"/>
  <c r="R23" i="71"/>
  <c r="R22" i="71"/>
  <c r="J22" i="71"/>
  <c r="R21" i="71"/>
  <c r="R20" i="71"/>
  <c r="J20" i="71"/>
  <c r="R19" i="71"/>
  <c r="J19" i="71"/>
  <c r="R18" i="71"/>
  <c r="J18" i="71"/>
  <c r="R17" i="71"/>
  <c r="J17" i="71"/>
  <c r="R16" i="71"/>
  <c r="J16" i="71"/>
  <c r="R15" i="71"/>
  <c r="J15" i="71"/>
  <c r="R14" i="71"/>
  <c r="J14" i="71"/>
  <c r="R13" i="71"/>
  <c r="J13" i="71"/>
  <c r="R12" i="71"/>
  <c r="J12" i="71"/>
  <c r="R11" i="71"/>
  <c r="J11" i="71"/>
  <c r="R10" i="71"/>
  <c r="J10" i="71"/>
  <c r="R9" i="71"/>
  <c r="J9" i="71"/>
  <c r="R8" i="71"/>
  <c r="J8" i="71"/>
  <c r="R7" i="71"/>
  <c r="J7" i="71"/>
  <c r="R6" i="71"/>
  <c r="J6" i="71"/>
  <c r="AJ24" i="72" l="1"/>
  <c r="AA24" i="72"/>
  <c r="AB24" i="72" s="1"/>
  <c r="AD24" i="72" s="1"/>
  <c r="T25" i="72"/>
  <c r="AD7" i="72"/>
  <c r="AA23" i="72"/>
  <c r="AO24" i="72"/>
  <c r="AJ6" i="72"/>
  <c r="AA8" i="72"/>
  <c r="AB8" i="72"/>
  <c r="AD8" i="72" s="1"/>
  <c r="AB23" i="72"/>
  <c r="AD23" i="72" s="1"/>
  <c r="J86" i="70"/>
  <c r="K85" i="70"/>
  <c r="H85" i="70"/>
  <c r="J85" i="70" s="1"/>
  <c r="H84" i="70"/>
  <c r="J84" i="70" s="1"/>
  <c r="H83" i="70"/>
  <c r="J83" i="70" s="1"/>
  <c r="J82" i="70"/>
  <c r="J81" i="70"/>
  <c r="J80" i="70"/>
  <c r="J79" i="70"/>
  <c r="H79" i="70"/>
  <c r="J78" i="70"/>
  <c r="H77" i="70"/>
  <c r="J77" i="70" s="1"/>
  <c r="J76" i="70"/>
  <c r="J75" i="70"/>
  <c r="I75" i="70"/>
  <c r="H75" i="70"/>
  <c r="I74" i="70"/>
  <c r="J74" i="70" s="1"/>
  <c r="H74" i="70"/>
  <c r="J73" i="70"/>
  <c r="J72" i="70"/>
  <c r="J71" i="70"/>
  <c r="H71" i="70"/>
  <c r="J70" i="70"/>
  <c r="H70" i="70"/>
  <c r="J69" i="70"/>
  <c r="H69" i="70"/>
  <c r="J68" i="70"/>
  <c r="J67" i="70"/>
  <c r="J66" i="70"/>
  <c r="J65" i="70"/>
  <c r="J64" i="70"/>
  <c r="J63" i="70"/>
  <c r="J62" i="70"/>
  <c r="H61" i="70"/>
  <c r="J61" i="70" s="1"/>
  <c r="H60" i="70"/>
  <c r="J60" i="70" s="1"/>
  <c r="J59" i="70"/>
  <c r="J58" i="70"/>
  <c r="H49" i="70"/>
  <c r="J49" i="70" s="1"/>
  <c r="H48" i="70"/>
  <c r="J48" i="70" s="1"/>
  <c r="H47" i="70"/>
  <c r="J47" i="70" s="1"/>
  <c r="H46" i="70"/>
  <c r="J46" i="70" s="1"/>
  <c r="J45" i="70"/>
  <c r="J44" i="70"/>
  <c r="J43" i="70"/>
  <c r="J42" i="70"/>
  <c r="H40" i="70"/>
  <c r="J40" i="70" s="1"/>
  <c r="H38" i="70"/>
  <c r="J38" i="70" s="1"/>
  <c r="H37" i="70"/>
  <c r="J37" i="70" s="1"/>
  <c r="H36" i="70"/>
  <c r="J36" i="70" s="1"/>
  <c r="H35" i="70"/>
  <c r="J35" i="70" s="1"/>
  <c r="J34" i="70"/>
  <c r="J33" i="70"/>
  <c r="H33" i="70"/>
  <c r="J32" i="70"/>
  <c r="H31" i="70"/>
  <c r="J31" i="70" s="1"/>
  <c r="H30" i="70"/>
  <c r="J30" i="70" s="1"/>
  <c r="H29" i="70"/>
  <c r="J29" i="70" s="1"/>
  <c r="J28" i="70"/>
  <c r="J27" i="70"/>
  <c r="J26" i="70"/>
  <c r="J25" i="70"/>
  <c r="H25" i="70"/>
  <c r="J24" i="70"/>
  <c r="H24" i="70"/>
  <c r="J23" i="70"/>
  <c r="H23" i="70"/>
  <c r="J22" i="70"/>
  <c r="H22" i="70"/>
  <c r="J21" i="70"/>
  <c r="H21" i="70"/>
  <c r="J20" i="70"/>
  <c r="J19" i="70"/>
  <c r="J18" i="70"/>
  <c r="J17" i="70"/>
  <c r="J16" i="70"/>
  <c r="I15" i="70"/>
  <c r="H15" i="70"/>
  <c r="J15" i="70" s="1"/>
  <c r="J14" i="70"/>
  <c r="I14" i="70"/>
  <c r="H14" i="70"/>
  <c r="J13" i="70"/>
  <c r="J12" i="70"/>
  <c r="I11" i="70"/>
  <c r="H11" i="70"/>
  <c r="J11" i="70" s="1"/>
  <c r="J10" i="70"/>
  <c r="I10" i="70"/>
  <c r="H10" i="70"/>
  <c r="J9" i="70"/>
  <c r="J8" i="70"/>
  <c r="H7" i="70"/>
  <c r="J7" i="70" s="1"/>
  <c r="J6" i="70"/>
  <c r="T26" i="72" l="1"/>
  <c r="AO25" i="72"/>
  <c r="V25" i="72"/>
  <c r="H50" i="70"/>
  <c r="H52" i="70"/>
  <c r="H53" i="70"/>
  <c r="H39" i="70"/>
  <c r="J39" i="70" s="1"/>
  <c r="H41" i="70"/>
  <c r="J41" i="70" s="1"/>
  <c r="H51" i="70"/>
  <c r="R26" i="69"/>
  <c r="N26" i="69"/>
  <c r="R25" i="69"/>
  <c r="N25" i="69"/>
  <c r="R24" i="69"/>
  <c r="N24" i="69"/>
  <c r="R23" i="69"/>
  <c r="N23" i="69"/>
  <c r="N22" i="69"/>
  <c r="N20" i="69"/>
  <c r="N19" i="69"/>
  <c r="N18" i="69"/>
  <c r="N17" i="69"/>
  <c r="N16" i="69"/>
  <c r="N15" i="69"/>
  <c r="N14" i="69"/>
  <c r="N13" i="69"/>
  <c r="N12" i="69"/>
  <c r="N11" i="69"/>
  <c r="N10" i="69"/>
  <c r="N9" i="69"/>
  <c r="J9" i="69"/>
  <c r="AJ25" i="72" l="1"/>
  <c r="AA25" i="72"/>
  <c r="AB25" i="72" s="1"/>
  <c r="AD25" i="72" s="1"/>
  <c r="V26" i="72"/>
  <c r="AO26" i="72"/>
  <c r="J53" i="70"/>
  <c r="H57" i="70"/>
  <c r="J57" i="70" s="1"/>
  <c r="J51" i="70"/>
  <c r="H55" i="70"/>
  <c r="J55" i="70" s="1"/>
  <c r="J52" i="70"/>
  <c r="H56" i="70"/>
  <c r="J56" i="70" s="1"/>
  <c r="J50" i="70"/>
  <c r="H54" i="70"/>
  <c r="J54" i="70" s="1"/>
  <c r="J23" i="68"/>
  <c r="J22" i="68"/>
  <c r="J21" i="68"/>
  <c r="J20" i="68"/>
  <c r="J19" i="68"/>
  <c r="J18" i="68"/>
  <c r="J17" i="68"/>
  <c r="J16" i="68"/>
  <c r="J15" i="68"/>
  <c r="J14" i="68"/>
  <c r="J13" i="68"/>
  <c r="J12" i="68"/>
  <c r="J11" i="68"/>
  <c r="J10" i="68"/>
  <c r="J9" i="68"/>
  <c r="J8" i="68"/>
  <c r="J7" i="68"/>
  <c r="J6" i="68"/>
  <c r="AJ26" i="72" l="1"/>
  <c r="AA26" i="72"/>
  <c r="AB26" i="72" s="1"/>
  <c r="AD26" i="72" s="1"/>
  <c r="Q15" i="67"/>
  <c r="O14" i="67"/>
  <c r="Q14" i="67" s="1"/>
  <c r="Q13" i="67"/>
  <c r="Q12" i="67"/>
  <c r="O10" i="67"/>
  <c r="Q9" i="67"/>
  <c r="O8" i="67"/>
  <c r="O7" i="67"/>
  <c r="Q7" i="67" s="1"/>
  <c r="J7" i="67"/>
  <c r="K7" i="67" s="1"/>
  <c r="I7" i="67"/>
  <c r="O6" i="67"/>
  <c r="P76" i="66" l="1"/>
  <c r="M76" i="66"/>
  <c r="P75" i="66"/>
  <c r="M75" i="66"/>
  <c r="P74" i="66"/>
  <c r="M74" i="66"/>
  <c r="P73" i="66"/>
  <c r="M73" i="66"/>
  <c r="P72" i="66"/>
  <c r="M72" i="66"/>
  <c r="P71" i="66"/>
  <c r="M71" i="66"/>
  <c r="P70" i="66"/>
  <c r="M70" i="66"/>
  <c r="P69" i="66"/>
  <c r="M69" i="66"/>
  <c r="P68" i="66"/>
  <c r="M68" i="66"/>
  <c r="P67" i="66"/>
  <c r="M67" i="66"/>
  <c r="P66" i="66"/>
  <c r="M66" i="66"/>
  <c r="P65" i="66"/>
  <c r="M65" i="66"/>
  <c r="P64" i="66"/>
  <c r="M64" i="66"/>
  <c r="P63" i="66"/>
  <c r="M63" i="66"/>
  <c r="P62" i="66"/>
  <c r="M62" i="66"/>
  <c r="P61" i="66"/>
  <c r="M61" i="66"/>
  <c r="P60" i="66"/>
  <c r="M60" i="66"/>
  <c r="P59" i="66"/>
  <c r="M59" i="66"/>
  <c r="P58" i="66"/>
  <c r="M58" i="66"/>
  <c r="P57" i="66"/>
  <c r="M57" i="66"/>
  <c r="P56" i="66"/>
  <c r="M56" i="66"/>
  <c r="P55" i="66"/>
  <c r="M55" i="66"/>
  <c r="P54" i="66"/>
  <c r="M54" i="66"/>
  <c r="P53" i="66"/>
  <c r="M53" i="66"/>
  <c r="P52" i="66"/>
  <c r="M52" i="66"/>
  <c r="P51" i="66"/>
  <c r="M51" i="66"/>
  <c r="P50" i="66"/>
  <c r="M50" i="66"/>
  <c r="P49" i="66"/>
  <c r="M49" i="66"/>
  <c r="P48" i="66"/>
  <c r="M48" i="66"/>
  <c r="P47" i="66"/>
  <c r="M47" i="66"/>
  <c r="P46" i="66"/>
  <c r="M46" i="66"/>
  <c r="P45" i="66"/>
  <c r="M45" i="66"/>
  <c r="P44" i="66"/>
  <c r="M44" i="66"/>
  <c r="M43" i="66"/>
  <c r="J43" i="66"/>
  <c r="M42" i="66"/>
  <c r="J42" i="66"/>
  <c r="M41" i="66"/>
  <c r="M40" i="66"/>
  <c r="M39" i="66"/>
  <c r="M38" i="66"/>
  <c r="M37" i="66"/>
  <c r="M36" i="66"/>
  <c r="M35" i="66"/>
  <c r="M34" i="66"/>
  <c r="M33" i="66"/>
  <c r="M32" i="66"/>
  <c r="P31" i="66"/>
  <c r="M31" i="66"/>
  <c r="P30" i="66"/>
  <c r="M30" i="66"/>
  <c r="P29" i="66"/>
  <c r="M29" i="66"/>
  <c r="P28" i="66"/>
  <c r="M28" i="66"/>
  <c r="P27" i="66"/>
  <c r="M27" i="66"/>
  <c r="P26" i="66"/>
  <c r="M26" i="66"/>
  <c r="P25" i="66"/>
  <c r="M25" i="66"/>
  <c r="P24" i="66"/>
  <c r="M24" i="66"/>
  <c r="P23" i="66"/>
  <c r="M23" i="66"/>
  <c r="P22" i="66"/>
  <c r="M22" i="66"/>
  <c r="P21" i="66"/>
  <c r="M21" i="66"/>
  <c r="P20" i="66"/>
  <c r="M20" i="66"/>
  <c r="P19" i="66"/>
  <c r="M19" i="66"/>
  <c r="P18" i="66"/>
  <c r="M18" i="66"/>
  <c r="M17" i="66"/>
  <c r="M16" i="66"/>
  <c r="M15" i="66"/>
  <c r="M14" i="66"/>
  <c r="M13" i="66"/>
  <c r="M12" i="66"/>
  <c r="M11" i="66"/>
  <c r="M10" i="66"/>
  <c r="M9" i="66"/>
  <c r="M8" i="66"/>
  <c r="M7" i="66"/>
  <c r="M6" i="66"/>
</calcChain>
</file>

<file path=xl/sharedStrings.xml><?xml version="1.0" encoding="utf-8"?>
<sst xmlns="http://schemas.openxmlformats.org/spreadsheetml/2006/main" count="2264" uniqueCount="886">
  <si>
    <t>Lista de precios Septiembre</t>
  </si>
  <si>
    <t>Vigencia del 17 de Septiembre al 30 Septiembre 2021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</si>
  <si>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</si>
  <si>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</si>
  <si>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</si>
  <si>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</si>
  <si>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</si>
  <si>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</si>
  <si>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</si>
  <si>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Combustible</t>
  </si>
  <si>
    <t>Precio Publicidad / Lista</t>
  </si>
  <si>
    <t>Bono de Descuento</t>
  </si>
  <si>
    <t>Precio SAP</t>
  </si>
  <si>
    <t>Promociones</t>
  </si>
  <si>
    <t>FP</t>
  </si>
  <si>
    <t>CHANGAN</t>
  </si>
  <si>
    <t>New CS15</t>
  </si>
  <si>
    <t>SC7ADA5PEH2001-PE</t>
  </si>
  <si>
    <t xml:space="preserve">NEW CS15 CONFORT 1.5L MT 4X2  </t>
  </si>
  <si>
    <t>GASOLINA</t>
  </si>
  <si>
    <t>A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</si>
  <si>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</si>
  <si>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</si>
  <si>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</si>
  <si>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</si>
  <si>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</si>
  <si>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</si>
  <si>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</si>
  <si>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</si>
  <si>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</si>
  <si>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</si>
  <si>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</si>
  <si>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</si>
  <si>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</si>
  <si>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</si>
  <si>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</si>
  <si>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</si>
  <si>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</si>
  <si>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</si>
  <si>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</si>
  <si>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</si>
  <si>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</si>
  <si>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</si>
  <si>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</si>
  <si>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</si>
  <si>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</si>
  <si>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Equipo Multimedia Android 10.4" por $190 adicional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</si>
  <si>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</si>
  <si>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</si>
  <si>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</si>
  <si>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</si>
  <si>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</si>
  <si>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</si>
  <si>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SC6471BB5.A6D1S2</t>
  </si>
  <si>
    <t>CX70 1.5T MT COMFORTABLE</t>
  </si>
  <si>
    <t>GRATIS: Equipo Multimedia Android 10.4"</t>
  </si>
  <si>
    <t>SC6471BB5.A6D1T-PE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</si>
  <si>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</si>
  <si>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</si>
  <si>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</si>
  <si>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</si>
  <si>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</si>
  <si>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</t>
  </si>
  <si>
    <t>CS55</t>
  </si>
  <si>
    <t>SC7155AA5.S2</t>
  </si>
  <si>
    <t>CS55 1.5T 6MT ELITE</t>
  </si>
  <si>
    <t>B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</si>
  <si>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</si>
  <si>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</si>
  <si>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</si>
  <si>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</si>
  <si>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</si>
  <si>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</si>
  <si>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</si>
  <si>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</si>
  <si>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</si>
  <si>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</si>
  <si>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</si>
  <si>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</si>
  <si>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</si>
  <si>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</si>
  <si>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</si>
  <si>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</si>
  <si>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</si>
  <si>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</si>
  <si>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</si>
  <si>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</si>
  <si>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</si>
  <si>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</si>
  <si>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</si>
  <si>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</si>
  <si>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</si>
  <si>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</si>
  <si>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</si>
  <si>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</si>
  <si>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</si>
  <si>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</si>
  <si>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</si>
  <si>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</si>
  <si>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</si>
  <si>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</si>
  <si>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</si>
  <si>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</si>
  <si>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</si>
  <si>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</si>
  <si>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</si>
  <si>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</si>
  <si>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</si>
  <si>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</si>
  <si>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</si>
  <si>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</si>
  <si>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</si>
  <si>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</si>
  <si>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</si>
  <si>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</si>
  <si>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</si>
  <si>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</si>
  <si>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</si>
  <si>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</si>
  <si>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</si>
  <si>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NEW F70 ELITE 1.9 MT 4X2 (Hunter)</t>
  </si>
  <si>
    <t>DIESEL</t>
  </si>
  <si>
    <t>SC1031PAAG5B2D-PE</t>
  </si>
  <si>
    <t>NEW F70 ELITE 1.9 MT 4X4 (Hunter)</t>
  </si>
  <si>
    <t>Vigencia del 01 de Septiembre al 30 de Septiembre 2021</t>
  </si>
  <si>
    <t>UNIDADES AÑO MODELO 2020</t>
  </si>
  <si>
    <t>CAMPAÑA AGOSTO</t>
  </si>
  <si>
    <t>importador</t>
  </si>
  <si>
    <t>DC</t>
  </si>
  <si>
    <t>Precio Publicidad</t>
  </si>
  <si>
    <t>Margen 2018</t>
  </si>
  <si>
    <t>Margen 2019</t>
  </si>
  <si>
    <t>Margen 2020</t>
  </si>
  <si>
    <t>PRECIO MINIMO</t>
  </si>
  <si>
    <t>CODIGO AAP</t>
  </si>
  <si>
    <t>BENEFICIOS</t>
  </si>
  <si>
    <t>COMUNICACIÓN EN PUBLICIDAD</t>
  </si>
  <si>
    <t>BONO ADICIONAL</t>
  </si>
  <si>
    <t>PRECIO FINAL CON BONO</t>
  </si>
  <si>
    <t>BONO FINANCIAMIENTO</t>
  </si>
  <si>
    <t>PRECIO FINAL CON BONO FINANCIAMIENTO</t>
  </si>
  <si>
    <t>x</t>
  </si>
  <si>
    <t>RENAULT</t>
  </si>
  <si>
    <t>New Captur</t>
  </si>
  <si>
    <t>NEW CAPTUR ZEN 1.6 MT</t>
  </si>
  <si>
    <t>NEW CAPTUR INTENS 1.3 CVT</t>
  </si>
  <si>
    <t>3REN003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</si>
  <si>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</si>
  <si>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</si>
  <si>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</si>
  <si>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</si>
  <si>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</si>
  <si>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</si>
  <si>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</si>
  <si>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</si>
  <si>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</si>
  <si>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</si>
  <si>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</si>
  <si>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D24MCM5C_PE</t>
  </si>
  <si>
    <t>NEW DUSTER INTENS 1.3 MT 4X4 TURBO</t>
  </si>
  <si>
    <t>Kangoo</t>
  </si>
  <si>
    <t>ZFBASI N0 MM</t>
  </si>
  <si>
    <t>KANGOO EXPRESS 1.6 MT</t>
  </si>
  <si>
    <t>Regalo Radio 1DIN</t>
  </si>
  <si>
    <t>New Koleos</t>
  </si>
  <si>
    <t>XPA2N05CC2_PE</t>
  </si>
  <si>
    <t>NEW KOLEOS INTENS 4X2 2.5 CVT</t>
  </si>
  <si>
    <t>XPA3N05CC2_PE</t>
  </si>
  <si>
    <t>NEW KOLEOS PRIVILEGE 4X2 2.5 CVT</t>
  </si>
  <si>
    <t>3REN010</t>
  </si>
  <si>
    <t>XPA3N05CC4_PE</t>
  </si>
  <si>
    <t>NEW KOLEOS PRIVILEGE 4X4 2.5 CVT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</si>
  <si>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</si>
  <si>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</si>
  <si>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</si>
  <si>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</si>
  <si>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</si>
  <si>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</si>
  <si>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</si>
  <si>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</si>
  <si>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</si>
  <si>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</si>
  <si>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</si>
  <si>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</si>
  <si>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</si>
  <si>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Logan</t>
  </si>
  <si>
    <t>AUTI16K 4C2</t>
  </si>
  <si>
    <t>LOGAN LIFE 1.6 MT AC</t>
  </si>
  <si>
    <t>3REN014</t>
  </si>
  <si>
    <t>Regalo sensores de retroceso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</si>
  <si>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</si>
  <si>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</si>
  <si>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</si>
  <si>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</si>
  <si>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</si>
  <si>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GNVC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</si>
  <si>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</si>
  <si>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</si>
  <si>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</si>
  <si>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</si>
  <si>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</si>
  <si>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</si>
  <si>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</si>
  <si>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</si>
  <si>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</si>
  <si>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</si>
  <si>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</si>
  <si>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</si>
  <si>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</si>
  <si>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</si>
  <si>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</si>
  <si>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</si>
  <si>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</si>
  <si>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</si>
  <si>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</si>
  <si>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</si>
  <si>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</si>
  <si>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</si>
  <si>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</si>
  <si>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</si>
  <si>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</si>
  <si>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</si>
  <si>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</si>
  <si>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</si>
  <si>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</si>
  <si>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</si>
  <si>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</si>
  <si>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</si>
  <si>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</si>
  <si>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</si>
  <si>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</si>
  <si>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</si>
  <si>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</si>
  <si>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</si>
  <si>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Lista de precios Septiembre 2021</t>
  </si>
  <si>
    <t>Vigencia del 1 de Septiembre al 30 de Septiembre 2021</t>
  </si>
  <si>
    <t>UNIDADES AÑO MODELO 2019</t>
  </si>
  <si>
    <t>Precio Lista SAP</t>
  </si>
  <si>
    <t>MAZDA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</si>
  <si>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</si>
  <si>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</si>
  <si>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</si>
  <si>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</si>
  <si>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</si>
  <si>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</si>
  <si>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</si>
  <si>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</si>
  <si>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</si>
  <si>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</si>
  <si>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</si>
  <si>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</si>
  <si>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</si>
  <si>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</si>
  <si>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</si>
  <si>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</si>
  <si>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</si>
  <si>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</si>
  <si>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</si>
  <si>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</si>
  <si>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</si>
  <si>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</si>
  <si>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</si>
  <si>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</si>
  <si>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</si>
  <si>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</si>
  <si>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</si>
  <si>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</si>
  <si>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</si>
  <si>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</si>
  <si>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</si>
  <si>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</si>
  <si>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</si>
  <si>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</si>
  <si>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</si>
  <si>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</si>
  <si>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</si>
  <si>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GCCBLAD_PE</t>
  </si>
  <si>
    <t>MAZDA 6 SEDAN AT 2.5T GS HIGH PLUS PE</t>
  </si>
  <si>
    <t>Apple Car Play - Android Auto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</si>
  <si>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</si>
  <si>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</si>
  <si>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</si>
  <si>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</si>
  <si>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</si>
  <si>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</si>
  <si>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</si>
  <si>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NF9RLAR_PE</t>
  </si>
  <si>
    <t>MX-5 HIGH RF 2.0 AT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</si>
  <si>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</si>
  <si>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</si>
  <si>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</si>
  <si>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</si>
  <si>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</si>
  <si>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</si>
  <si>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</si>
  <si>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</si>
  <si>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</si>
  <si>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</si>
  <si>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</si>
  <si>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</si>
  <si>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</si>
  <si>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</si>
  <si>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</si>
  <si>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</si>
  <si>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</si>
  <si>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</si>
  <si>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</si>
  <si>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</si>
  <si>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</si>
  <si>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</si>
  <si>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</si>
  <si>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</si>
  <si>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</si>
  <si>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</si>
  <si>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</si>
  <si>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</si>
  <si>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</si>
  <si>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</si>
  <si>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</si>
  <si>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</si>
  <si>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</si>
  <si>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</si>
  <si>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</si>
  <si>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</si>
  <si>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</si>
  <si>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</si>
  <si>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</si>
  <si>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</si>
  <si>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</si>
  <si>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</si>
  <si>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</si>
  <si>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</si>
  <si>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</si>
  <si>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</si>
  <si>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</si>
  <si>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</si>
  <si>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</si>
  <si>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Protector de Tolva Inyectado - Kit Alzavidrios</t>
  </si>
  <si>
    <t>UL7DLAA_PE</t>
  </si>
  <si>
    <t>BT50 MT 2.2 4X4 D2 HIGH IPM PER</t>
  </si>
  <si>
    <t>Protector de Tolva Inyectado - Pantalla Multimedia</t>
  </si>
  <si>
    <t>UL7PLAB_PE</t>
  </si>
  <si>
    <t>BT50 MT 3.2 4X4 D2 HIGH IPM PE</t>
  </si>
  <si>
    <t>NEW BT-50</t>
  </si>
  <si>
    <t>ZR60LAF_PE</t>
  </si>
  <si>
    <t xml:space="preserve">NEW BT-50 PRIME 3.0T MT 4X4  </t>
  </si>
  <si>
    <t>ZR60LAE_PE</t>
  </si>
  <si>
    <t xml:space="preserve">NEW BT-50 CORE 3.0T MT 4X4  </t>
  </si>
  <si>
    <t>ZR60LAH_PE</t>
  </si>
  <si>
    <t xml:space="preserve">NEW BT-50 HIGH 3.0T MT 4X4  </t>
  </si>
  <si>
    <t>ZR61LAH_PE</t>
  </si>
  <si>
    <t xml:space="preserve">NEW BT-50 HIGH PLUS 3.0T AT 4X4  </t>
  </si>
  <si>
    <t>Vigencia del 01 al 30 de septiembre 2021</t>
  </si>
  <si>
    <t>Precio Publicidad / Precio Regular</t>
  </si>
  <si>
    <t>Precio SAP / Precio Campaña</t>
  </si>
  <si>
    <t>Margen 2021</t>
  </si>
  <si>
    <t>código anterior</t>
  </si>
  <si>
    <t>SUZUKI</t>
  </si>
  <si>
    <t>ALTO 800</t>
  </si>
  <si>
    <t>OD14C2J00089600</t>
  </si>
  <si>
    <t>NEW ALTO 800 ST ABS PS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</si>
  <si>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</si>
  <si>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</si>
  <si>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</si>
  <si>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</si>
  <si>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</si>
  <si>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</si>
  <si>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</si>
  <si>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</si>
  <si>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</si>
  <si>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</si>
  <si>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</si>
  <si>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</si>
  <si>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</si>
  <si>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</si>
  <si>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</si>
  <si>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</si>
  <si>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</si>
  <si>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</si>
  <si>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</si>
  <si>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</si>
  <si>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</si>
  <si>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</si>
  <si>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</si>
  <si>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</si>
  <si>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</si>
  <si>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</si>
  <si>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</si>
  <si>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</si>
  <si>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</si>
  <si>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</si>
  <si>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</si>
  <si>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</si>
  <si>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</si>
  <si>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</si>
  <si>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</si>
  <si>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</si>
  <si>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</si>
  <si>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</si>
  <si>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</si>
  <si>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</si>
  <si>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</si>
  <si>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</si>
  <si>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</si>
  <si>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</si>
  <si>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</si>
  <si>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</si>
  <si>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</si>
  <si>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</si>
  <si>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</si>
  <si>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</si>
  <si>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</si>
  <si>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</si>
  <si>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</si>
  <si>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</si>
  <si>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</si>
  <si>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</si>
  <si>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</si>
  <si>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</si>
  <si>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</si>
  <si>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</si>
  <si>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</si>
  <si>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</si>
  <si>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</si>
  <si>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</si>
  <si>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</si>
  <si>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</si>
  <si>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</si>
  <si>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</si>
  <si>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</si>
  <si>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</si>
  <si>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</si>
  <si>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</si>
  <si>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</si>
  <si>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</si>
  <si>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</si>
  <si>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</si>
  <si>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</si>
  <si>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</si>
  <si>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</si>
  <si>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</si>
  <si>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</si>
  <si>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</si>
  <si>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</si>
  <si>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</si>
  <si>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</si>
  <si>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</si>
  <si>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</si>
  <si>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</si>
  <si>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</si>
  <si>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</si>
  <si>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</si>
  <si>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</si>
  <si>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</si>
  <si>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</si>
  <si>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</si>
  <si>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</si>
  <si>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</si>
  <si>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</si>
  <si>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</si>
  <si>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</si>
  <si>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</si>
  <si>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</si>
  <si>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</si>
  <si>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</si>
  <si>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</si>
  <si>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</si>
  <si>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</si>
  <si>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</si>
  <si>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</si>
  <si>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</si>
  <si>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</si>
  <si>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</si>
  <si>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</si>
  <si>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</si>
  <si>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</si>
  <si>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</si>
  <si>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</si>
  <si>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</si>
  <si>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</si>
  <si>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</si>
  <si>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</si>
  <si>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</si>
  <si>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</si>
  <si>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</si>
  <si>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</si>
  <si>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</si>
  <si>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</si>
  <si>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</si>
  <si>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</si>
  <si>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</si>
  <si>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</si>
  <si>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</si>
  <si>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</si>
  <si>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</si>
  <si>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</si>
  <si>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</si>
  <si>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</si>
  <si>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</si>
  <si>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</si>
  <si>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</si>
  <si>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</si>
  <si>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</si>
  <si>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</si>
  <si>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</si>
  <si>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</si>
  <si>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</si>
  <si>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</si>
  <si>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</si>
  <si>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</si>
  <si>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</si>
  <si>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</si>
  <si>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</si>
  <si>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</si>
  <si>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</si>
  <si>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</si>
  <si>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</si>
  <si>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</si>
  <si>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</si>
  <si>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</si>
  <si>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</si>
  <si>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</si>
  <si>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</si>
  <si>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</si>
  <si>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</si>
  <si>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</si>
  <si>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</si>
  <si>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</si>
  <si>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</si>
  <si>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</si>
  <si>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</si>
  <si>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</si>
  <si>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</si>
  <si>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</si>
  <si>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</si>
  <si>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</si>
  <si>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</si>
  <si>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</si>
  <si>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</si>
  <si>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</si>
  <si>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</si>
  <si>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</si>
  <si>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</si>
  <si>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</si>
  <si>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</si>
  <si>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</si>
  <si>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</si>
  <si>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</si>
  <si>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</si>
  <si>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</si>
  <si>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</si>
  <si>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</si>
  <si>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</si>
  <si>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</si>
  <si>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</si>
  <si>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</si>
  <si>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</si>
  <si>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</si>
  <si>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</si>
  <si>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</si>
  <si>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</si>
  <si>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</si>
  <si>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</si>
  <si>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</si>
  <si>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</si>
  <si>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</si>
  <si>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</si>
  <si>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</si>
  <si>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</si>
  <si>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</si>
  <si>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</si>
  <si>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</si>
  <si>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</si>
  <si>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</si>
  <si>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</si>
  <si>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</si>
  <si>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</si>
  <si>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</si>
  <si>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</si>
  <si>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</si>
  <si>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</si>
  <si>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SWIFT</t>
  </si>
  <si>
    <t>2LA4C2D00AA10-PE</t>
  </si>
  <si>
    <t>SWIFT HYBRID GL 1.2 MT 4X2</t>
  </si>
  <si>
    <t xml:space="preserve">MULTIMEDIA BLAUNPUNKT SP970 + CARGADOR INALÁMBRICO + CÁMARA DE RETROCESO + ALARMA </t>
  </si>
  <si>
    <t>Lista de precios Setiembre</t>
  </si>
  <si>
    <t>Vigencia del 01 de Setiembre al 30 de Setiembre 2021</t>
  </si>
  <si>
    <t>Precio Sap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</si>
  <si>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</si>
  <si>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</si>
  <si>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</si>
  <si>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</si>
  <si>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</si>
  <si>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</si>
  <si>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CC7151FM01BINNT-PE</t>
  </si>
  <si>
    <t>NEW H2 1.5T GSL AT 4X2 INTELLIGENT BC GLPT</t>
  </si>
  <si>
    <t>HAVAL JOLION</t>
  </si>
  <si>
    <t>CC7150BA00BI</t>
  </si>
  <si>
    <t>HAVAL JOLION 1.5T MT 4X2 INTELLIGENT</t>
  </si>
  <si>
    <t>CC7150BA00BIT_PE</t>
  </si>
  <si>
    <t>HAVAL JOLION 1.5T MT 4X2 INTELLIGENT GLPT</t>
  </si>
  <si>
    <t>GLPT</t>
  </si>
  <si>
    <t>CC7150BA00BS</t>
  </si>
  <si>
    <t>HAVAL JOLION 1.5T MT 4X2 SUPREME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</si>
  <si>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</si>
  <si>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</si>
  <si>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</si>
  <si>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</si>
  <si>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</si>
  <si>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</si>
  <si>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</si>
  <si>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</si>
  <si>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</si>
  <si>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</si>
  <si>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</si>
  <si>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</si>
  <si>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</si>
  <si>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</si>
  <si>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</si>
  <si>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</si>
  <si>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</si>
  <si>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</si>
  <si>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</si>
  <si>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</si>
  <si>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ALL NEW H6</t>
  </si>
  <si>
    <t>CC6470AH01BA_PE</t>
  </si>
  <si>
    <t>NG H6 2.0 4x2 AT ACTIVE</t>
  </si>
  <si>
    <t>CC6470AH01BI_PE</t>
  </si>
  <si>
    <t>NG H6 2.0 4X2 AT INTELLIGENT</t>
  </si>
  <si>
    <t>CC6470AH01BS_PE</t>
  </si>
  <si>
    <t>NG H6 2.0 4X2 AT SUPREME</t>
  </si>
  <si>
    <t>CC6470AH21B_PE</t>
  </si>
  <si>
    <t>NG H6 2.0 4X4 AT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</si>
  <si>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</si>
  <si>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</si>
  <si>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</si>
  <si>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</si>
  <si>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</si>
  <si>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</si>
  <si>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</si>
  <si>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</si>
  <si>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</si>
  <si>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</si>
  <si>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</si>
  <si>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</si>
  <si>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</si>
  <si>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</si>
  <si>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</si>
  <si>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</si>
  <si>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</si>
  <si>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</si>
  <si>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</si>
  <si>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</si>
  <si>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</si>
  <si>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</si>
  <si>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</si>
  <si>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</si>
  <si>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</si>
  <si>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</si>
  <si>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</si>
  <si>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</si>
  <si>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</si>
  <si>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</si>
  <si>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</si>
  <si>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 xml:space="preserve">WINGLE 7 </t>
  </si>
  <si>
    <t>CC1032PA42C</t>
  </si>
  <si>
    <t>WINGLE 7 4X2 LUX</t>
  </si>
  <si>
    <t>2CHA065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</si>
  <si>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</si>
  <si>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</si>
  <si>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</si>
  <si>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</si>
  <si>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</si>
  <si>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</si>
  <si>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</si>
  <si>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</si>
  <si>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</si>
  <si>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</si>
  <si>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CC1030QS60LHP</t>
  </si>
  <si>
    <t>POER AT 4X4 LUX PLUS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</si>
  <si>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</si>
  <si>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</si>
  <si>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</si>
  <si>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</si>
  <si>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</si>
  <si>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</si>
  <si>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</si>
  <si>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Barras y portaequipaje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</si>
  <si>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</si>
  <si>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</si>
  <si>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</si>
  <si>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</si>
  <si>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</si>
  <si>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</si>
  <si>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</si>
  <si>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</si>
  <si>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</si>
  <si>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</si>
  <si>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</si>
  <si>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</si>
  <si>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</si>
  <si>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</si>
  <si>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</si>
  <si>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</si>
  <si>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</si>
  <si>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</si>
  <si>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</si>
  <si>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Precio Publicidad/ Lista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</si>
  <si>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</si>
  <si>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</si>
  <si>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</si>
  <si>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</si>
  <si>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</si>
  <si>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</si>
  <si>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</si>
  <si>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</si>
  <si>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</si>
  <si>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</si>
  <si>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2CHA043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</si>
  <si>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</si>
  <si>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</si>
  <si>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</si>
  <si>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</si>
  <si>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</si>
  <si>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</si>
  <si>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</si>
  <si>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</si>
  <si>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</si>
  <si>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</si>
  <si>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</si>
  <si>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</si>
  <si>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</si>
  <si>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</si>
  <si>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</si>
  <si>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</si>
  <si>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</si>
  <si>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</si>
  <si>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</si>
  <si>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</si>
  <si>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</si>
  <si>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</si>
  <si>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</si>
  <si>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</si>
  <si>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</si>
  <si>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</si>
  <si>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</si>
  <si>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</si>
  <si>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</si>
  <si>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</si>
  <si>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</si>
  <si>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</si>
  <si>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</si>
  <si>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</si>
  <si>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</si>
  <si>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</si>
  <si>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</si>
  <si>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</si>
  <si>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</si>
  <si>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</si>
  <si>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</si>
  <si>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</si>
  <si>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</si>
  <si>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</si>
  <si>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</si>
  <si>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</si>
  <si>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</si>
  <si>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</si>
  <si>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</si>
  <si>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</si>
  <si>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</si>
  <si>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</si>
  <si>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</si>
  <si>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</si>
  <si>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</si>
  <si>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</si>
  <si>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</si>
  <si>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</si>
  <si>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</si>
  <si>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</si>
  <si>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</si>
  <si>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</si>
  <si>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</si>
  <si>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</si>
  <si>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</si>
  <si>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</si>
  <si>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</si>
  <si>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</si>
  <si>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</si>
  <si>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</si>
  <si>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</si>
  <si>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</si>
  <si>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</si>
  <si>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</si>
  <si>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</si>
  <si>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</si>
  <si>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</si>
  <si>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</si>
  <si>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</si>
  <si>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</si>
  <si>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</si>
  <si>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</si>
  <si>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</si>
  <si>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</si>
  <si>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</si>
  <si>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</si>
  <si>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</si>
  <si>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</si>
  <si>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</si>
  <si>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</si>
  <si>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</si>
  <si>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</si>
  <si>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</si>
  <si>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</si>
  <si>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</si>
  <si>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</si>
  <si>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</si>
  <si>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</si>
  <si>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</si>
  <si>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</si>
  <si>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</si>
  <si>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</si>
  <si>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</si>
  <si>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</si>
  <si>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</si>
  <si>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</si>
  <si>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</si>
  <si>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</si>
  <si>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</si>
  <si>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</si>
  <si>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</si>
  <si>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</si>
  <si>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</si>
  <si>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</si>
  <si>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</si>
  <si>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</si>
  <si>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</si>
  <si>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</si>
  <si>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</si>
  <si>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</si>
  <si>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</si>
  <si>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</si>
  <si>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</si>
  <si>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</si>
  <si>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</si>
  <si>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</si>
  <si>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DercoParts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</si>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</sst>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/>
  </cellStyleXfs>
  <cellXfs count="57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6" xfId="0" applyFont="1" applyFill="1" applyBorder="1" applyAlignment="1" applyProtection="1">
      <alignment vertical="top" wrapText="1"/>
      <protection locked="0"/>
    </xf>
    <xf numFmtId="0" fontId="8" fillId="6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5" borderId="13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5" borderId="11" xfId="0" applyNumberForma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vertical="top" wrapText="1"/>
      <protection locked="0"/>
    </xf>
    <xf numFmtId="0" fontId="8" fillId="7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165" fontId="7" fillId="0" borderId="25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1" borderId="23" xfId="0" applyNumberFormat="1" applyFill="1" applyBorder="1" applyAlignment="1">
      <alignment vertical="center"/>
    </xf>
    <xf numFmtId="164" fontId="11" fillId="11" borderId="6" xfId="0" applyNumberFormat="1" applyFont="1" applyFill="1" applyBorder="1" applyAlignment="1">
      <alignment vertical="center"/>
    </xf>
    <xf numFmtId="164" fontId="0" fillId="11" borderId="5" xfId="0" applyNumberFormat="1" applyFill="1" applyBorder="1" applyAlignment="1">
      <alignment vertical="center"/>
    </xf>
    <xf numFmtId="164" fontId="0" fillId="12" borderId="23" xfId="0" applyNumberFormat="1" applyFill="1" applyBorder="1" applyAlignment="1">
      <alignment vertical="center"/>
    </xf>
    <xf numFmtId="164" fontId="0" fillId="12" borderId="6" xfId="0" applyNumberFormat="1" applyFill="1" applyBorder="1" applyAlignment="1">
      <alignment vertical="center"/>
    </xf>
    <xf numFmtId="164" fontId="0" fillId="12" borderId="26" xfId="0" applyNumberFormat="1" applyFill="1" applyBorder="1" applyAlignment="1">
      <alignment vertical="center"/>
    </xf>
    <xf numFmtId="164" fontId="0" fillId="11" borderId="27" xfId="0" applyNumberFormat="1" applyFill="1" applyBorder="1" applyAlignment="1">
      <alignment vertical="center"/>
    </xf>
    <xf numFmtId="164" fontId="0" fillId="11" borderId="6" xfId="0" applyNumberFormat="1" applyFill="1" applyBorder="1" applyAlignment="1">
      <alignment vertical="center"/>
    </xf>
    <xf numFmtId="164" fontId="0" fillId="11" borderId="26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5" fontId="7" fillId="0" borderId="29" xfId="1" applyNumberFormat="1" applyFont="1" applyFill="1" applyBorder="1" applyAlignment="1">
      <alignment horizontal="center" vertical="center"/>
    </xf>
    <xf numFmtId="164" fontId="0" fillId="11" borderId="31" xfId="0" applyNumberFormat="1" applyFill="1" applyBorder="1" applyAlignment="1">
      <alignment vertical="center"/>
    </xf>
    <xf numFmtId="164" fontId="11" fillId="11" borderId="0" xfId="0" applyNumberFormat="1" applyFont="1" applyFill="1" applyAlignment="1">
      <alignment vertical="center"/>
    </xf>
    <xf numFmtId="164" fontId="0" fillId="11" borderId="13" xfId="0" applyNumberFormat="1" applyFill="1" applyBorder="1" applyAlignment="1">
      <alignment vertical="center"/>
    </xf>
    <xf numFmtId="164" fontId="0" fillId="12" borderId="31" xfId="0" applyNumberFormat="1" applyFill="1" applyBorder="1" applyAlignment="1">
      <alignment vertical="center"/>
    </xf>
    <xf numFmtId="164" fontId="0" fillId="12" borderId="0" xfId="0" applyNumberFormat="1" applyFill="1" applyAlignment="1">
      <alignment vertical="center"/>
    </xf>
    <xf numFmtId="164" fontId="0" fillId="12" borderId="32" xfId="0" applyNumberFormat="1" applyFill="1" applyBorder="1" applyAlignment="1">
      <alignment vertical="center"/>
    </xf>
    <xf numFmtId="164" fontId="0" fillId="11" borderId="33" xfId="0" applyNumberFormat="1" applyFill="1" applyBorder="1" applyAlignment="1">
      <alignment vertical="center"/>
    </xf>
    <xf numFmtId="164" fontId="0" fillId="11" borderId="0" xfId="0" applyNumberFormat="1" applyFill="1" applyAlignment="1">
      <alignment vertical="center"/>
    </xf>
    <xf numFmtId="164" fontId="0" fillId="11" borderId="32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5" fontId="7" fillId="0" borderId="34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1" borderId="36" xfId="0" applyNumberFormat="1" applyFill="1" applyBorder="1" applyAlignment="1">
      <alignment vertical="center"/>
    </xf>
    <xf numFmtId="164" fontId="11" fillId="11" borderId="7" xfId="0" applyNumberFormat="1" applyFont="1" applyFill="1" applyBorder="1" applyAlignment="1">
      <alignment vertical="center"/>
    </xf>
    <xf numFmtId="164" fontId="0" fillId="11" borderId="15" xfId="0" applyNumberFormat="1" applyFill="1" applyBorder="1" applyAlignment="1">
      <alignment vertical="center"/>
    </xf>
    <xf numFmtId="164" fontId="0" fillId="12" borderId="36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164" fontId="0" fillId="12" borderId="37" xfId="0" applyNumberFormat="1" applyFill="1" applyBorder="1" applyAlignment="1">
      <alignment vertical="center"/>
    </xf>
    <xf numFmtId="164" fontId="0" fillId="11" borderId="38" xfId="0" applyNumberFormat="1" applyFill="1" applyBorder="1" applyAlignment="1">
      <alignment vertical="center"/>
    </xf>
    <xf numFmtId="164" fontId="0" fillId="11" borderId="7" xfId="0" applyNumberFormat="1" applyFill="1" applyBorder="1" applyAlignment="1">
      <alignment vertical="center"/>
    </xf>
    <xf numFmtId="164" fontId="0" fillId="11" borderId="37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3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2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4" fontId="0" fillId="12" borderId="27" xfId="0" applyNumberFormat="1" applyFill="1" applyBorder="1" applyAlignment="1">
      <alignment vertical="center"/>
    </xf>
    <xf numFmtId="164" fontId="0" fillId="12" borderId="33" xfId="0" applyNumberFormat="1" applyFill="1" applyBorder="1" applyAlignment="1">
      <alignment vertical="center"/>
    </xf>
    <xf numFmtId="164" fontId="0" fillId="12" borderId="13" xfId="0" applyNumberFormat="1" applyFill="1" applyBorder="1" applyAlignment="1">
      <alignment vertical="center"/>
    </xf>
    <xf numFmtId="9" fontId="7" fillId="0" borderId="25" xfId="1" applyFont="1" applyFill="1" applyBorder="1" applyAlignment="1">
      <alignment horizontal="center" vertical="center"/>
    </xf>
    <xf numFmtId="164" fontId="11" fillId="11" borderId="25" xfId="0" applyNumberFormat="1" applyFont="1" applyFill="1" applyBorder="1" applyAlignment="1">
      <alignment vertical="center"/>
    </xf>
    <xf numFmtId="164" fontId="0" fillId="11" borderId="8" xfId="0" applyNumberFormat="1" applyFill="1" applyBorder="1" applyAlignment="1">
      <alignment vertical="center"/>
    </xf>
    <xf numFmtId="164" fontId="0" fillId="12" borderId="5" xfId="0" applyNumberFormat="1" applyFill="1" applyBorder="1" applyAlignment="1">
      <alignment vertical="center"/>
    </xf>
    <xf numFmtId="164" fontId="0" fillId="12" borderId="25" xfId="0" applyNumberForma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9" fontId="7" fillId="0" borderId="29" xfId="1" applyFont="1" applyFill="1" applyBorder="1" applyAlignment="1">
      <alignment horizontal="center" vertical="center"/>
    </xf>
    <xf numFmtId="164" fontId="11" fillId="11" borderId="29" xfId="0" applyNumberFormat="1" applyFont="1" applyFill="1" applyBorder="1" applyAlignment="1">
      <alignment vertical="center"/>
    </xf>
    <xf numFmtId="164" fontId="0" fillId="11" borderId="14" xfId="0" applyNumberFormat="1" applyFill="1" applyBorder="1" applyAlignment="1">
      <alignment vertical="center"/>
    </xf>
    <xf numFmtId="164" fontId="0" fillId="12" borderId="29" xfId="0" applyNumberFormat="1" applyFill="1" applyBorder="1" applyAlignment="1">
      <alignment vertical="center"/>
    </xf>
    <xf numFmtId="164" fontId="0" fillId="12" borderId="14" xfId="0" applyNumberFormat="1" applyFill="1" applyBorder="1" applyAlignment="1">
      <alignment vertical="center"/>
    </xf>
    <xf numFmtId="9" fontId="7" fillId="0" borderId="34" xfId="1" applyFont="1" applyFill="1" applyBorder="1" applyAlignment="1">
      <alignment horizontal="center" vertical="center"/>
    </xf>
    <xf numFmtId="164" fontId="11" fillId="11" borderId="34" xfId="0" applyNumberFormat="1" applyFont="1" applyFill="1" applyBorder="1" applyAlignment="1">
      <alignment vertical="center"/>
    </xf>
    <xf numFmtId="164" fontId="0" fillId="11" borderId="16" xfId="0" applyNumberFormat="1" applyFill="1" applyBorder="1" applyAlignment="1">
      <alignment vertical="center"/>
    </xf>
    <xf numFmtId="164" fontId="0" fillId="12" borderId="15" xfId="0" applyNumberFormat="1" applyFill="1" applyBorder="1" applyAlignment="1">
      <alignment vertical="center"/>
    </xf>
    <xf numFmtId="164" fontId="0" fillId="12" borderId="34" xfId="0" applyNumberFormat="1" applyFill="1" applyBorder="1" applyAlignment="1">
      <alignment vertical="center"/>
    </xf>
    <xf numFmtId="164" fontId="0" fillId="12" borderId="16" xfId="0" applyNumberFormat="1" applyFill="1" applyBorder="1" applyAlignment="1">
      <alignment vertical="center"/>
    </xf>
    <xf numFmtId="164" fontId="0" fillId="12" borderId="38" xfId="0" applyNumberFormat="1" applyFill="1" applyBorder="1" applyAlignment="1">
      <alignment vertical="center"/>
    </xf>
    <xf numFmtId="164" fontId="11" fillId="11" borderId="23" xfId="0" applyNumberFormat="1" applyFont="1" applyFill="1" applyBorder="1" applyAlignment="1">
      <alignment vertical="center"/>
    </xf>
    <xf numFmtId="164" fontId="11" fillId="11" borderId="5" xfId="0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11" borderId="36" xfId="0" applyNumberFormat="1" applyFont="1" applyFill="1" applyBorder="1" applyAlignment="1">
      <alignment vertical="center"/>
    </xf>
    <xf numFmtId="164" fontId="11" fillId="11" borderId="15" xfId="0" applyNumberFormat="1" applyFont="1" applyFill="1" applyBorder="1" applyAlignment="1">
      <alignment vertical="center"/>
    </xf>
    <xf numFmtId="164" fontId="11" fillId="5" borderId="31" xfId="0" applyNumberFormat="1" applyFont="1" applyFill="1" applyBorder="1" applyAlignment="1">
      <alignment vertical="center"/>
    </xf>
    <xf numFmtId="164" fontId="11" fillId="5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5" borderId="36" xfId="0" applyNumberFormat="1" applyFont="1" applyFill="1" applyBorder="1" applyAlignment="1">
      <alignment vertical="center"/>
    </xf>
    <xf numFmtId="164" fontId="11" fillId="5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29" xfId="1" applyNumberFormat="1" applyFont="1" applyFill="1" applyBorder="1" applyAlignment="1">
      <alignment vertical="center"/>
    </xf>
    <xf numFmtId="164" fontId="0" fillId="5" borderId="31" xfId="0" applyNumberFormat="1" applyFill="1" applyBorder="1" applyAlignment="1">
      <alignment vertical="center"/>
    </xf>
    <xf numFmtId="164" fontId="0" fillId="5" borderId="29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5" borderId="14" xfId="0" applyNumberForma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165" fontId="7" fillId="0" borderId="34" xfId="1" applyNumberFormat="1" applyFont="1" applyFill="1" applyBorder="1" applyAlignment="1">
      <alignment vertical="center"/>
    </xf>
    <xf numFmtId="164" fontId="0" fillId="5" borderId="36" xfId="0" applyNumberFormat="1" applyFill="1" applyBorder="1" applyAlignment="1">
      <alignment vertical="center"/>
    </xf>
    <xf numFmtId="164" fontId="0" fillId="5" borderId="34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5" borderId="16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/>
    </xf>
    <xf numFmtId="165" fontId="7" fillId="0" borderId="39" xfId="1" applyNumberFormat="1" applyFon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11" fillId="5" borderId="40" xfId="0" applyNumberFormat="1" applyFont="1" applyFill="1" applyBorder="1" applyAlignment="1">
      <alignment vertical="center"/>
    </xf>
    <xf numFmtId="164" fontId="0" fillId="5" borderId="39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5" borderId="0" xfId="0" applyNumberFormat="1" applyFill="1" applyAlignment="1">
      <alignment vertical="center"/>
    </xf>
    <xf numFmtId="164" fontId="11" fillId="5" borderId="30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6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5" borderId="42" xfId="0" applyNumberFormat="1" applyFill="1" applyBorder="1" applyAlignment="1">
      <alignment vertical="center"/>
    </xf>
    <xf numFmtId="164" fontId="11" fillId="5" borderId="39" xfId="0" applyNumberFormat="1" applyFont="1" applyFill="1" applyBorder="1" applyAlignment="1">
      <alignment vertical="center"/>
    </xf>
    <xf numFmtId="0" fontId="0" fillId="0" borderId="41" xfId="0" applyBorder="1" applyAlignment="1">
      <alignment vertical="center"/>
    </xf>
    <xf numFmtId="164" fontId="11" fillId="5" borderId="29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164" fontId="0" fillId="5" borderId="45" xfId="0" applyNumberForma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164" fontId="0" fillId="5" borderId="33" xfId="0" applyNumberFormat="1" applyFill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8" xfId="0" applyBorder="1"/>
    <xf numFmtId="0" fontId="7" fillId="0" borderId="38" xfId="0" applyFont="1" applyBorder="1" applyAlignment="1">
      <alignment vertical="center"/>
    </xf>
    <xf numFmtId="164" fontId="0" fillId="5" borderId="38" xfId="0" applyNumberFormat="1" applyFill="1" applyBorder="1" applyAlignment="1">
      <alignment vertical="center"/>
    </xf>
    <xf numFmtId="164" fontId="11" fillId="5" borderId="35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7" fillId="0" borderId="42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2" xfId="1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2" borderId="26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5" fontId="7" fillId="0" borderId="25" xfId="1" applyNumberFormat="1" applyFont="1" applyFill="1" applyBorder="1" applyAlignment="1">
      <alignment vertical="center"/>
    </xf>
    <xf numFmtId="9" fontId="14" fillId="0" borderId="26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6" fontId="15" fillId="0" borderId="27" xfId="0" applyNumberFormat="1" applyFont="1" applyBorder="1" applyAlignment="1">
      <alignment horizontal="center" vertical="center"/>
    </xf>
    <xf numFmtId="166" fontId="15" fillId="0" borderId="25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9" fontId="14" fillId="0" borderId="43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6" fontId="15" fillId="0" borderId="48" xfId="0" applyNumberFormat="1" applyFont="1" applyBorder="1" applyAlignment="1">
      <alignment horizontal="center" vertical="center"/>
    </xf>
    <xf numFmtId="166" fontId="15" fillId="0" borderId="42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9" xfId="0" applyBorder="1"/>
    <xf numFmtId="0" fontId="16" fillId="0" borderId="41" xfId="0" applyFont="1" applyBorder="1"/>
    <xf numFmtId="0" fontId="0" fillId="0" borderId="12" xfId="0" applyBorder="1"/>
    <xf numFmtId="166" fontId="17" fillId="0" borderId="39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16" fillId="0" borderId="32" xfId="0" applyFont="1" applyBorder="1"/>
    <xf numFmtId="0" fontId="0" fillId="0" borderId="14" xfId="0" applyBorder="1"/>
    <xf numFmtId="166" fontId="0" fillId="0" borderId="18" xfId="0" applyNumberFormat="1" applyBorder="1" applyAlignment="1">
      <alignment vertical="center" wrapText="1"/>
    </xf>
    <xf numFmtId="166" fontId="17" fillId="0" borderId="33" xfId="0" applyNumberFormat="1" applyFont="1" applyBorder="1" applyAlignment="1">
      <alignment horizontal="center"/>
    </xf>
    <xf numFmtId="166" fontId="17" fillId="0" borderId="29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2" xfId="0" applyBorder="1"/>
    <xf numFmtId="0" fontId="16" fillId="0" borderId="43" xfId="0" applyFont="1" applyBorder="1"/>
    <xf numFmtId="0" fontId="0" fillId="0" borderId="10" xfId="0" applyBorder="1"/>
    <xf numFmtId="166" fontId="17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7" fillId="0" borderId="45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17" fillId="0" borderId="13" xfId="0" applyNumberFormat="1" applyFont="1" applyBorder="1" applyAlignment="1">
      <alignment horizontal="center"/>
    </xf>
    <xf numFmtId="166" fontId="17" fillId="0" borderId="48" xfId="0" applyNumberFormat="1" applyFont="1" applyBorder="1" applyAlignment="1">
      <alignment horizontal="center"/>
    </xf>
    <xf numFmtId="166" fontId="17" fillId="0" borderId="42" xfId="0" applyNumberFormat="1" applyFont="1" applyBorder="1" applyAlignment="1">
      <alignment horizontal="center"/>
    </xf>
    <xf numFmtId="9" fontId="14" fillId="0" borderId="41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4" fillId="0" borderId="32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6" fontId="15" fillId="0" borderId="33" xfId="0" applyNumberFormat="1" applyFont="1" applyBorder="1" applyAlignment="1">
      <alignment horizontal="center" vertical="center"/>
    </xf>
    <xf numFmtId="166" fontId="15" fillId="0" borderId="29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17" fillId="0" borderId="29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5" fontId="14" fillId="0" borderId="32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4" fillId="0" borderId="43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0" fontId="0" fillId="0" borderId="32" xfId="0" applyBorder="1"/>
    <xf numFmtId="0" fontId="0" fillId="0" borderId="34" xfId="0" applyBorder="1"/>
    <xf numFmtId="0" fontId="16" fillId="0" borderId="37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5" borderId="25" xfId="0" applyNumberFormat="1" applyFill="1" applyBorder="1" applyAlignment="1">
      <alignment vertical="center"/>
    </xf>
    <xf numFmtId="164" fontId="11" fillId="5" borderId="42" xfId="0" applyNumberFormat="1" applyFont="1" applyFill="1" applyBorder="1" applyAlignment="1">
      <alignment vertical="center"/>
    </xf>
    <xf numFmtId="9" fontId="0" fillId="0" borderId="2" xfId="0" applyNumberFormat="1" applyBorder="1" applyProtection="1">
      <protection locked="0"/>
    </xf>
    <xf numFmtId="0" fontId="2" fillId="4" borderId="33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166" fontId="18" fillId="0" borderId="45" xfId="0" applyNumberFormat="1" applyFont="1" applyBorder="1" applyAlignment="1">
      <alignment horizontal="center"/>
    </xf>
    <xf numFmtId="166" fontId="18" fillId="0" borderId="39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6" fontId="18" fillId="0" borderId="33" xfId="0" applyNumberFormat="1" applyFont="1" applyBorder="1" applyAlignment="1">
      <alignment horizontal="center"/>
    </xf>
    <xf numFmtId="166" fontId="18" fillId="0" borderId="29" xfId="0" applyNumberFormat="1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166" fontId="17" fillId="0" borderId="33" xfId="0" applyNumberFormat="1" applyFont="1" applyBorder="1" applyAlignment="1">
      <alignment horizontal="center" vertical="center"/>
    </xf>
    <xf numFmtId="166" fontId="18" fillId="0" borderId="33" xfId="0" applyNumberFormat="1" applyFont="1" applyBorder="1" applyAlignment="1">
      <alignment horizontal="center" vertical="center"/>
    </xf>
    <xf numFmtId="166" fontId="18" fillId="0" borderId="29" xfId="0" applyNumberFormat="1" applyFont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6" fontId="17" fillId="0" borderId="38" xfId="0" applyNumberFormat="1" applyFont="1" applyBorder="1" applyAlignment="1">
      <alignment horizontal="center"/>
    </xf>
    <xf numFmtId="166" fontId="15" fillId="0" borderId="3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0" fontId="0" fillId="11" borderId="18" xfId="0" applyFill="1" applyBorder="1" applyAlignment="1">
      <alignment vertical="center" wrapText="1"/>
    </xf>
    <xf numFmtId="0" fontId="0" fillId="11" borderId="19" xfId="0" applyFill="1" applyBorder="1" applyAlignment="1">
      <alignment vertical="center" wrapText="1"/>
    </xf>
    <xf numFmtId="0" fontId="0" fillId="11" borderId="14" xfId="0" applyFill="1" applyBorder="1" applyAlignment="1">
      <alignment vertical="center" wrapText="1"/>
    </xf>
    <xf numFmtId="0" fontId="0" fillId="11" borderId="16" xfId="0" applyFill="1" applyBorder="1" applyAlignment="1">
      <alignment vertical="center" wrapText="1"/>
    </xf>
    <xf numFmtId="0" fontId="0" fillId="11" borderId="14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14" xfId="0" applyFill="1" applyBorder="1" applyAlignment="1">
      <alignment horizontal="center" vertical="center"/>
    </xf>
    <xf numFmtId="0" fontId="0" fillId="11" borderId="19" xfId="0" applyFill="1" applyBorder="1" applyAlignment="1">
      <alignment vertical="justify" wrapText="1"/>
    </xf>
    <xf numFmtId="164" fontId="0" fillId="5" borderId="2" xfId="0" applyNumberForma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20" xfId="0" applyBorder="1" applyAlignment="1">
      <alignment horizontal="center"/>
    </xf>
    <xf numFmtId="164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20" fillId="2" borderId="17" xfId="0" applyFont="1" applyFill="1" applyBorder="1" applyAlignment="1">
      <alignment vertical="center" wrapText="1"/>
    </xf>
    <xf numFmtId="0" fontId="20" fillId="2" borderId="3" xfId="0" applyFont="1" applyFill="1" applyBorder="1" applyAlignment="1">
      <alignment vertical="center" wrapText="1"/>
    </xf>
    <xf numFmtId="0" fontId="20" fillId="2" borderId="22" xfId="0" applyFont="1" applyFill="1" applyBorder="1" applyAlignment="1">
      <alignment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" fillId="15" borderId="39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2" fillId="0" borderId="0" xfId="0" applyFont="1"/>
    <xf numFmtId="164" fontId="0" fillId="5" borderId="8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166" fontId="18" fillId="0" borderId="40" xfId="0" applyNumberFormat="1" applyFont="1" applyBorder="1" applyAlignment="1">
      <alignment horizontal="center"/>
    </xf>
    <xf numFmtId="166" fontId="18" fillId="0" borderId="30" xfId="0" applyNumberFormat="1" applyFont="1" applyBorder="1" applyAlignment="1">
      <alignment horizontal="center"/>
    </xf>
    <xf numFmtId="166" fontId="18" fillId="0" borderId="48" xfId="0" applyNumberFormat="1" applyFont="1" applyBorder="1" applyAlignment="1">
      <alignment horizontal="center"/>
    </xf>
    <xf numFmtId="166" fontId="18" fillId="0" borderId="42" xfId="0" applyNumberFormat="1" applyFont="1" applyBorder="1" applyAlignment="1">
      <alignment horizontal="center"/>
    </xf>
    <xf numFmtId="166" fontId="18" fillId="0" borderId="46" xfId="0" applyNumberFormat="1" applyFont="1" applyBorder="1" applyAlignment="1">
      <alignment horizontal="center"/>
    </xf>
    <xf numFmtId="166" fontId="18" fillId="0" borderId="39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164" fontId="0" fillId="17" borderId="25" xfId="0" applyNumberFormat="1" applyFill="1" applyBorder="1" applyAlignment="1">
      <alignment vertical="center"/>
    </xf>
    <xf numFmtId="164" fontId="0" fillId="17" borderId="8" xfId="0" applyNumberFormat="1" applyFill="1" applyBorder="1" applyAlignment="1">
      <alignment vertical="center"/>
    </xf>
    <xf numFmtId="164" fontId="0" fillId="17" borderId="29" xfId="0" applyNumberFormat="1" applyFill="1" applyBorder="1" applyAlignment="1">
      <alignment vertical="center"/>
    </xf>
    <xf numFmtId="164" fontId="0" fillId="17" borderId="14" xfId="0" applyNumberFormat="1" applyFill="1" applyBorder="1" applyAlignment="1">
      <alignment vertical="center"/>
    </xf>
    <xf numFmtId="164" fontId="0" fillId="17" borderId="13" xfId="0" applyNumberFormat="1" applyFill="1" applyBorder="1" applyAlignment="1">
      <alignment vertical="center"/>
    </xf>
    <xf numFmtId="164" fontId="0" fillId="17" borderId="36" xfId="0" applyNumberFormat="1" applyFill="1" applyBorder="1" applyAlignment="1">
      <alignment vertical="center"/>
    </xf>
    <xf numFmtId="164" fontId="0" fillId="17" borderId="7" xfId="0" applyNumberFormat="1" applyFill="1" applyBorder="1" applyAlignment="1">
      <alignment vertical="center"/>
    </xf>
    <xf numFmtId="164" fontId="0" fillId="17" borderId="37" xfId="0" applyNumberFormat="1" applyFill="1" applyBorder="1" applyAlignment="1">
      <alignment vertical="center"/>
    </xf>
    <xf numFmtId="164" fontId="0" fillId="14" borderId="14" xfId="0" applyNumberFormat="1" applyFill="1" applyBorder="1" applyAlignment="1">
      <alignment vertical="center"/>
    </xf>
    <xf numFmtId="0" fontId="0" fillId="0" borderId="14" xfId="0" applyBorder="1" applyAlignment="1">
      <alignment horizontal="left"/>
    </xf>
    <xf numFmtId="164" fontId="0" fillId="14" borderId="16" xfId="0" applyNumberFormat="1" applyFill="1" applyBorder="1" applyAlignment="1">
      <alignment vertical="center"/>
    </xf>
    <xf numFmtId="0" fontId="8" fillId="7" borderId="28" xfId="0" applyFont="1" applyFill="1" applyBorder="1" applyAlignment="1" applyProtection="1">
      <alignment horizontal="center" vertical="top" wrapText="1"/>
      <protection locked="0"/>
    </xf>
    <xf numFmtId="0" fontId="0" fillId="0" borderId="21" xfId="0" applyBorder="1" applyAlignment="1">
      <alignment horizontal="center"/>
    </xf>
    <xf numFmtId="0" fontId="8" fillId="7" borderId="28" xfId="0" applyFont="1" applyFill="1" applyBorder="1" applyAlignment="1" applyProtection="1">
      <alignment horizontal="center" vertical="center" wrapText="1"/>
      <protection locked="0"/>
    </xf>
    <xf numFmtId="164" fontId="0" fillId="5" borderId="47" xfId="0" applyNumberFormat="1" applyFill="1" applyBorder="1" applyAlignment="1">
      <alignment vertical="center"/>
    </xf>
    <xf numFmtId="164" fontId="11" fillId="5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64" fontId="0" fillId="5" borderId="48" xfId="0" applyNumberFormat="1" applyFill="1" applyBorder="1" applyAlignment="1">
      <alignment vertical="center"/>
    </xf>
    <xf numFmtId="0" fontId="0" fillId="0" borderId="16" xfId="0" applyBorder="1" applyAlignment="1">
      <alignment vertical="center" wrapText="1"/>
    </xf>
    <xf numFmtId="0" fontId="8" fillId="7" borderId="28" xfId="0" applyFont="1" applyFill="1" applyBorder="1" applyAlignment="1" applyProtection="1">
      <alignment vertical="top" wrapText="1"/>
      <protection locked="0"/>
    </xf>
    <xf numFmtId="166" fontId="7" fillId="0" borderId="2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 wrapText="1"/>
    </xf>
    <xf numFmtId="0" fontId="0" fillId="13" borderId="12" xfId="0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8" xfId="0" quotePrefix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16" fillId="0" borderId="37" xfId="0" applyFont="1" applyBorder="1" applyAlignment="1">
      <alignment vertical="center"/>
    </xf>
    <xf numFmtId="166" fontId="17" fillId="0" borderId="38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left" vertical="center" wrapText="1"/>
    </xf>
    <xf numFmtId="9" fontId="0" fillId="0" borderId="15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3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vertical="top"/>
    </xf>
    <xf numFmtId="165" fontId="0" fillId="0" borderId="28" xfId="1" applyNumberFormat="1" applyFont="1" applyBorder="1" applyAlignment="1">
      <alignment vertical="top"/>
    </xf>
    <xf numFmtId="164" fontId="7" fillId="5" borderId="23" xfId="0" applyNumberFormat="1" applyFont="1" applyFill="1" applyBorder="1" applyAlignment="1">
      <alignment vertical="center"/>
    </xf>
    <xf numFmtId="0" fontId="0" fillId="0" borderId="8" xfId="0" applyBorder="1" applyAlignment="1">
      <alignment vertical="top"/>
    </xf>
    <xf numFmtId="164" fontId="7" fillId="5" borderId="5" xfId="0" applyNumberFormat="1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5" borderId="31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4" fontId="7" fillId="5" borderId="13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5" borderId="47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164" fontId="7" fillId="5" borderId="9" xfId="0" applyNumberFormat="1" applyFont="1" applyFill="1" applyBorder="1" applyAlignment="1">
      <alignment vertical="center"/>
    </xf>
    <xf numFmtId="164" fontId="7" fillId="5" borderId="44" xfId="0" applyNumberFormat="1" applyFont="1" applyFill="1" applyBorder="1" applyAlignment="1">
      <alignment vertical="center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164" fontId="0" fillId="0" borderId="20" xfId="0" applyNumberForma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5" borderId="3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5" borderId="1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0" fillId="18" borderId="18" xfId="0" applyFill="1" applyBorder="1" applyAlignment="1">
      <alignment vertical="center"/>
    </xf>
    <xf numFmtId="9" fontId="6" fillId="18" borderId="0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0" fontId="0" fillId="14" borderId="18" xfId="0" applyFill="1" applyBorder="1" applyAlignment="1">
      <alignment horizontal="center" vertical="center"/>
    </xf>
    <xf numFmtId="164" fontId="7" fillId="14" borderId="18" xfId="0" applyNumberFormat="1" applyFont="1" applyFill="1" applyBorder="1" applyAlignment="1">
      <alignment horizontal="center" vertical="center"/>
    </xf>
    <xf numFmtId="164" fontId="0" fillId="14" borderId="18" xfId="0" applyNumberFormat="1" applyFill="1" applyBorder="1" applyAlignment="1">
      <alignment horizontal="center" vertical="center"/>
    </xf>
    <xf numFmtId="165" fontId="6" fillId="18" borderId="0" xfId="1" applyNumberFormat="1" applyFont="1" applyFill="1" applyBorder="1" applyAlignment="1">
      <alignment horizontal="center" vertical="center"/>
    </xf>
    <xf numFmtId="0" fontId="7" fillId="18" borderId="21" xfId="0" applyFont="1" applyFill="1" applyBorder="1" applyAlignment="1">
      <alignment vertical="center"/>
    </xf>
    <xf numFmtId="9" fontId="7" fillId="18" borderId="1" xfId="1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164" fontId="7" fillId="5" borderId="1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7" fillId="14" borderId="18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vertical="center"/>
    </xf>
    <xf numFmtId="9" fontId="7" fillId="18" borderId="0" xfId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0" fillId="0" borderId="14" xfId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18" borderId="51" xfId="0" applyFill="1" applyBorder="1" applyAlignment="1">
      <alignment vertical="center"/>
    </xf>
    <xf numFmtId="9" fontId="0" fillId="18" borderId="50" xfId="1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164" fontId="0" fillId="5" borderId="49" xfId="0" applyNumberFormat="1" applyFill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2" xfId="0" applyNumberFormat="1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9" fontId="0" fillId="18" borderId="0" xfId="1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14" xfId="0" applyNumberFormat="1" applyBorder="1" applyAlignment="1">
      <alignment vertical="center"/>
    </xf>
    <xf numFmtId="0" fontId="7" fillId="14" borderId="2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18" borderId="21" xfId="0" applyFill="1" applyBorder="1" applyAlignment="1">
      <alignment vertical="center"/>
    </xf>
    <xf numFmtId="9" fontId="6" fillId="18" borderId="1" xfId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2" fillId="0" borderId="0" xfId="0" applyFont="1"/>
    <xf numFmtId="0" fontId="0" fillId="14" borderId="21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18" borderId="20" xfId="0" applyFill="1" applyBorder="1" applyAlignment="1">
      <alignment vertical="center"/>
    </xf>
    <xf numFmtId="9" fontId="6" fillId="18" borderId="2" xfId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6" fillId="0" borderId="2" xfId="1" applyFont="1" applyBorder="1"/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18" borderId="19" xfId="0" applyFill="1" applyBorder="1" applyAlignment="1">
      <alignment vertical="center"/>
    </xf>
    <xf numFmtId="9" fontId="6" fillId="18" borderId="7" xfId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164" fontId="0" fillId="5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0" fillId="14" borderId="19" xfId="0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53" xfId="0" applyFont="1" applyFill="1" applyBorder="1" applyAlignment="1">
      <alignment vertical="center" wrapText="1"/>
    </xf>
    <xf numFmtId="0" fontId="2" fillId="4" borderId="54" xfId="0" applyFont="1" applyFill="1" applyBorder="1" applyAlignment="1">
      <alignment horizontal="center" vertical="center" wrapText="1"/>
    </xf>
    <xf numFmtId="0" fontId="23" fillId="4" borderId="27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4" borderId="55" xfId="0" applyFont="1" applyFill="1" applyBorder="1" applyAlignment="1">
      <alignment horizontal="center" vertical="center" wrapText="1"/>
    </xf>
    <xf numFmtId="165" fontId="7" fillId="0" borderId="24" xfId="1" applyNumberFormat="1" applyFont="1" applyFill="1" applyBorder="1" applyAlignment="1">
      <alignment vertical="center"/>
    </xf>
    <xf numFmtId="164" fontId="11" fillId="5" borderId="25" xfId="0" applyNumberFormat="1" applyFont="1" applyFill="1" applyBorder="1" applyAlignment="1">
      <alignment vertical="center"/>
    </xf>
    <xf numFmtId="164" fontId="2" fillId="5" borderId="27" xfId="0" applyNumberFormat="1" applyFont="1" applyFill="1" applyBorder="1" applyAlignment="1">
      <alignment vertical="center"/>
    </xf>
    <xf numFmtId="164" fontId="7" fillId="0" borderId="25" xfId="0" applyNumberFormat="1" applyFont="1" applyBorder="1" applyAlignment="1">
      <alignment vertical="center"/>
    </xf>
    <xf numFmtId="164" fontId="0" fillId="5" borderId="27" xfId="0" applyNumberFormat="1" applyFill="1" applyBorder="1" applyAlignment="1">
      <alignment vertical="center"/>
    </xf>
    <xf numFmtId="164" fontId="7" fillId="0" borderId="26" xfId="0" applyNumberFormat="1" applyFont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164" fontId="2" fillId="5" borderId="33" xfId="0" applyNumberFormat="1" applyFont="1" applyFill="1" applyBorder="1" applyAlignment="1">
      <alignment vertical="center"/>
    </xf>
    <xf numFmtId="164" fontId="7" fillId="0" borderId="29" xfId="0" applyNumberFormat="1" applyFont="1" applyBorder="1" applyAlignment="1">
      <alignment vertical="center"/>
    </xf>
    <xf numFmtId="164" fontId="7" fillId="0" borderId="32" xfId="0" applyNumberFormat="1" applyFont="1" applyBorder="1" applyAlignment="1">
      <alignment vertical="center"/>
    </xf>
    <xf numFmtId="164" fontId="0" fillId="5" borderId="30" xfId="0" applyNumberFormat="1" applyFill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2" fillId="5" borderId="48" xfId="0" applyNumberFormat="1" applyFont="1" applyFill="1" applyBorder="1" applyAlignment="1">
      <alignment vertical="center"/>
    </xf>
    <xf numFmtId="164" fontId="7" fillId="0" borderId="42" xfId="0" applyNumberFormat="1" applyFont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2" fillId="5" borderId="45" xfId="0" applyNumberFormat="1" applyFont="1" applyFill="1" applyBorder="1" applyAlignment="1">
      <alignment vertical="center"/>
    </xf>
    <xf numFmtId="164" fontId="7" fillId="0" borderId="39" xfId="0" applyNumberFormat="1" applyFont="1" applyBorder="1" applyAlignment="1">
      <alignment vertical="center"/>
    </xf>
    <xf numFmtId="164" fontId="7" fillId="0" borderId="41" xfId="0" applyNumberFormat="1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5" borderId="29" xfId="0" applyNumberFormat="1" applyFont="1" applyFill="1" applyBorder="1" applyAlignment="1">
      <alignment horizontal="right" vertical="center"/>
    </xf>
    <xf numFmtId="164" fontId="0" fillId="19" borderId="29" xfId="0" applyNumberFormat="1" applyFill="1" applyBorder="1" applyAlignment="1">
      <alignment vertical="center"/>
    </xf>
    <xf numFmtId="164" fontId="11" fillId="19" borderId="29" xfId="0" applyNumberFormat="1" applyFont="1" applyFill="1" applyBorder="1" applyAlignment="1">
      <alignment vertical="center"/>
    </xf>
    <xf numFmtId="164" fontId="2" fillId="19" borderId="33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11" fillId="5" borderId="34" xfId="0" applyNumberFormat="1" applyFont="1" applyFill="1" applyBorder="1" applyAlignment="1">
      <alignment vertical="center"/>
    </xf>
    <xf numFmtId="164" fontId="2" fillId="5" borderId="38" xfId="0" applyNumberFormat="1" applyFont="1" applyFill="1" applyBorder="1" applyAlignment="1">
      <alignment vertical="center"/>
    </xf>
    <xf numFmtId="164" fontId="7" fillId="0" borderId="34" xfId="0" applyNumberFormat="1" applyFont="1" applyBorder="1" applyAlignment="1">
      <alignment vertical="center"/>
    </xf>
    <xf numFmtId="164" fontId="7" fillId="0" borderId="37" xfId="0" applyNumberFormat="1" applyFont="1" applyBorder="1" applyAlignment="1">
      <alignment vertical="center"/>
    </xf>
    <xf numFmtId="164" fontId="23" fillId="5" borderId="0" xfId="0" applyNumberFormat="1" applyFont="1" applyFill="1" applyAlignment="1">
      <alignment vertical="center"/>
    </xf>
    <xf numFmtId="164" fontId="23" fillId="5" borderId="7" xfId="0" applyNumberFormat="1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06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204F-4732-4B50-B623-AC8B3DBE897E}">
  <dimension ref="B1:P55"/>
  <sheetViews>
    <sheetView showGridLines="0" zoomScale="80" zoomScaleNormal="80" workbookViewId="0">
      <pane xSplit="6" ySplit="5" topLeftCell="L6" activePane="bottomRight" state="frozen"/>
      <selection pane="topRight" activeCell="K1" sqref="K1"/>
      <selection pane="bottomLeft" activeCell="A6" sqref="A6"/>
      <selection pane="bottomRight" activeCell="N6" sqref="N6:N50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498" customWidth="1"/>
    <col min="11" max="11" width="24.5546875" style="1" customWidth="1"/>
    <col min="12" max="12" width="17.5546875" style="1" customWidth="1"/>
    <col min="13" max="13" width="17.6640625" style="1" customWidth="1"/>
    <col min="14" max="14" width="17.6640625" style="416" customWidth="1"/>
    <col min="15" max="15" width="54.33203125" style="1" bestFit="1" customWidth="1"/>
    <col min="16" max="16" width="11.44140625" style="1" customWidth="1"/>
  </cols>
  <sheetData>
    <row r="1" spans="2:16" s="2" customFormat="1" ht="23.4" x14ac:dyDescent="0.45">
      <c r="B1" s="540" t="s">
        <v>0</v>
      </c>
      <c r="C1" s="540"/>
      <c r="D1" s="540"/>
      <c r="E1" s="540"/>
      <c r="F1" s="540"/>
      <c r="G1" s="540"/>
      <c r="H1" s="376"/>
      <c r="I1" s="376"/>
      <c r="J1" s="497"/>
      <c r="K1" s="376"/>
      <c r="L1" s="376"/>
      <c r="M1" s="376"/>
      <c r="N1" s="376"/>
      <c r="O1" s="376"/>
      <c r="P1" s="4"/>
    </row>
    <row r="2" spans="2:16" x14ac:dyDescent="0.3">
      <c r="B2" s="541" t="s">
        <v>1</v>
      </c>
      <c r="C2" s="541"/>
      <c r="D2" s="541"/>
      <c r="E2" s="541"/>
      <c r="F2" s="541"/>
      <c r="G2" s="541"/>
      <c r="H2" s="377"/>
      <c r="I2" s="377"/>
      <c r="K2" s="377"/>
      <c r="L2" s="377"/>
      <c r="M2" s="377"/>
      <c r="N2" s="499"/>
      <c r="O2" s="377"/>
    </row>
    <row r="3" spans="2:16" ht="5.4" customHeight="1" thickBot="1" x14ac:dyDescent="0.35"/>
    <row r="4" spans="2:16" ht="15" thickBot="1" x14ac:dyDescent="0.35">
      <c r="H4" s="542" t="s">
        <v>2</v>
      </c>
      <c r="I4" s="543"/>
      <c r="J4" s="543"/>
      <c r="K4" s="543"/>
      <c r="L4" s="542" t="s">
        <v>3</v>
      </c>
      <c r="M4" s="543"/>
      <c r="N4" s="543"/>
      <c r="O4" s="544"/>
    </row>
    <row r="5" spans="2:16" ht="48" customHeight="1" thickBot="1" x14ac:dyDescent="0.35">
      <c r="B5" s="30" t="s">
        <v>4</v>
      </c>
      <c r="C5" s="32" t="s">
        <v>5</v>
      </c>
      <c r="D5" s="500" t="s">
        <v>6</v>
      </c>
      <c r="E5" s="500" t="s">
        <v>7</v>
      </c>
      <c r="F5" s="417" t="s">
        <v>8</v>
      </c>
      <c r="G5" s="417" t="s">
        <v>9</v>
      </c>
      <c r="H5" s="501" t="s">
        <v>10</v>
      </c>
      <c r="I5" s="36" t="s">
        <v>11</v>
      </c>
      <c r="J5" s="502" t="s">
        <v>12</v>
      </c>
      <c r="K5" s="503" t="s">
        <v>13</v>
      </c>
      <c r="L5" s="504" t="s">
        <v>10</v>
      </c>
      <c r="M5" s="36" t="s">
        <v>11</v>
      </c>
      <c r="N5" s="502" t="s">
        <v>12</v>
      </c>
      <c r="O5" s="145" t="s">
        <v>13</v>
      </c>
      <c r="P5" s="353" t="s">
        <v>14</v>
      </c>
    </row>
    <row r="6" spans="2:16" x14ac:dyDescent="0.3">
      <c r="B6" s="43" t="s">
        <v>15</v>
      </c>
      <c r="C6" s="194" t="s">
        <v>16</v>
      </c>
      <c r="D6" s="45" t="s">
        <v>17</v>
      </c>
      <c r="E6" s="505">
        <v>7.4999999999999997E-2</v>
      </c>
      <c r="F6" s="43" t="s">
        <v>18</v>
      </c>
      <c r="G6" s="43" t="s">
        <v>19</v>
      </c>
      <c r="H6" s="291">
        <v>12190</v>
      </c>
      <c r="I6" s="506">
        <v>400</v>
      </c>
      <c r="J6" s="507">
        <f>H6-I6</f>
        <v>11790</v>
      </c>
      <c r="K6" s="508"/>
      <c r="L6" s="509">
        <v>12490</v>
      </c>
      <c r="M6" s="506">
        <v>400</v>
      </c>
      <c r="N6" s="507">
        <f>L6-M6</f>
        <v>12090</v>
      </c>
      <c r="O6" s="510"/>
      <c r="P6" s="59" t="s">
        <v>20</v>
      </c>
    </row>
    <row r="7" spans="2:16" x14ac:dyDescent="0.3">
      <c r="B7" s="5" t="s">
        <v>15</v>
      </c>
      <c r="C7" s="131" t="s">
        <v>16</v>
      </c>
      <c r="D7" s="61" t="s">
        <v>21</v>
      </c>
      <c r="E7" s="511">
        <v>0</v>
      </c>
      <c r="F7" s="5" t="s">
        <v>22</v>
      </c>
      <c r="G7" s="5" t="s">
        <v>23</v>
      </c>
      <c r="H7" s="134">
        <v>12790</v>
      </c>
      <c r="I7" s="163">
        <v>400</v>
      </c>
      <c r="J7" s="512">
        <f t="shared" ref="J7:J50" si="0">H7-I7</f>
        <v>12390</v>
      </c>
      <c r="K7" s="513"/>
      <c r="L7" s="170">
        <v>13090</v>
      </c>
      <c r="M7" s="163">
        <v>400</v>
      </c>
      <c r="N7" s="512">
        <f t="shared" ref="N7:N24" si="1">L7-M7</f>
        <v>12690</v>
      </c>
      <c r="O7" s="514"/>
      <c r="P7" s="74" t="s">
        <v>20</v>
      </c>
    </row>
    <row r="8" spans="2:16" ht="16.5" customHeight="1" x14ac:dyDescent="0.3">
      <c r="B8" s="5" t="s">
        <v>15</v>
      </c>
      <c r="C8" s="131" t="s">
        <v>16</v>
      </c>
      <c r="D8" s="61" t="s">
        <v>24</v>
      </c>
      <c r="E8" s="511">
        <v>7.4999999999999997E-2</v>
      </c>
      <c r="F8" s="5" t="s">
        <v>25</v>
      </c>
      <c r="G8" s="5" t="s">
        <v>19</v>
      </c>
      <c r="H8" s="134">
        <v>13190</v>
      </c>
      <c r="I8" s="163">
        <v>200</v>
      </c>
      <c r="J8" s="512">
        <f t="shared" si="0"/>
        <v>12990</v>
      </c>
      <c r="K8" s="513"/>
      <c r="L8" s="170">
        <v>13490</v>
      </c>
      <c r="M8" s="163">
        <v>200</v>
      </c>
      <c r="N8" s="512">
        <f t="shared" si="1"/>
        <v>13290</v>
      </c>
      <c r="O8" s="514"/>
      <c r="P8" s="74" t="s">
        <v>20</v>
      </c>
    </row>
    <row r="9" spans="2:16" ht="16.5" customHeight="1" x14ac:dyDescent="0.3">
      <c r="B9" s="5" t="s">
        <v>15</v>
      </c>
      <c r="C9" s="131" t="s">
        <v>16</v>
      </c>
      <c r="D9" s="61" t="s">
        <v>26</v>
      </c>
      <c r="E9" s="511">
        <v>0</v>
      </c>
      <c r="F9" s="5" t="s">
        <v>27</v>
      </c>
      <c r="G9" s="5" t="s">
        <v>23</v>
      </c>
      <c r="H9" s="134">
        <v>13790</v>
      </c>
      <c r="I9" s="163">
        <v>200</v>
      </c>
      <c r="J9" s="512">
        <f t="shared" si="0"/>
        <v>13590</v>
      </c>
      <c r="K9" s="513"/>
      <c r="L9" s="170">
        <v>14090</v>
      </c>
      <c r="M9" s="163">
        <v>200</v>
      </c>
      <c r="N9" s="512">
        <f t="shared" si="1"/>
        <v>13890</v>
      </c>
      <c r="O9" s="514"/>
      <c r="P9" s="74" t="s">
        <v>20</v>
      </c>
    </row>
    <row r="10" spans="2:16" x14ac:dyDescent="0.3">
      <c r="B10" s="5" t="s">
        <v>15</v>
      </c>
      <c r="C10" s="131" t="s">
        <v>16</v>
      </c>
      <c r="D10" s="61" t="s">
        <v>28</v>
      </c>
      <c r="E10" s="511">
        <v>7.4999999999999997E-2</v>
      </c>
      <c r="F10" s="5" t="s">
        <v>29</v>
      </c>
      <c r="G10" s="5" t="s">
        <v>19</v>
      </c>
      <c r="H10" s="134">
        <v>14190</v>
      </c>
      <c r="I10" s="163">
        <v>200</v>
      </c>
      <c r="J10" s="512">
        <f t="shared" si="0"/>
        <v>13990</v>
      </c>
      <c r="K10" s="513"/>
      <c r="L10" s="170">
        <v>14490</v>
      </c>
      <c r="M10" s="163">
        <v>200</v>
      </c>
      <c r="N10" s="512">
        <f t="shared" si="1"/>
        <v>14290</v>
      </c>
      <c r="O10" s="514"/>
      <c r="P10" s="74" t="s">
        <v>20</v>
      </c>
    </row>
    <row r="11" spans="2:16" x14ac:dyDescent="0.3">
      <c r="B11" s="5" t="s">
        <v>15</v>
      </c>
      <c r="C11" s="131" t="s">
        <v>16</v>
      </c>
      <c r="D11" s="61" t="s">
        <v>30</v>
      </c>
      <c r="E11" s="511">
        <v>0</v>
      </c>
      <c r="F11" s="5" t="s">
        <v>31</v>
      </c>
      <c r="G11" s="5" t="s">
        <v>23</v>
      </c>
      <c r="H11" s="515">
        <v>14790</v>
      </c>
      <c r="I11" s="163">
        <v>200</v>
      </c>
      <c r="J11" s="512">
        <f t="shared" si="0"/>
        <v>14590</v>
      </c>
      <c r="K11" s="513"/>
      <c r="L11" s="152">
        <v>15090</v>
      </c>
      <c r="M11" s="163">
        <v>200</v>
      </c>
      <c r="N11" s="512">
        <f t="shared" si="1"/>
        <v>14890</v>
      </c>
      <c r="O11" s="514"/>
      <c r="P11" s="74" t="s">
        <v>20</v>
      </c>
    </row>
    <row r="12" spans="2:16" ht="16.5" customHeight="1" x14ac:dyDescent="0.3">
      <c r="B12" s="5" t="s">
        <v>15</v>
      </c>
      <c r="C12" s="131" t="s">
        <v>16</v>
      </c>
      <c r="D12" s="61" t="s">
        <v>32</v>
      </c>
      <c r="E12" s="511">
        <v>7.4999999999999997E-2</v>
      </c>
      <c r="F12" s="5" t="s">
        <v>33</v>
      </c>
      <c r="G12" s="5" t="s">
        <v>19</v>
      </c>
      <c r="H12" s="515">
        <v>15190</v>
      </c>
      <c r="I12" s="163">
        <v>200</v>
      </c>
      <c r="J12" s="512">
        <f t="shared" si="0"/>
        <v>14990</v>
      </c>
      <c r="K12" s="513"/>
      <c r="L12" s="152">
        <v>15490</v>
      </c>
      <c r="M12" s="163">
        <v>200</v>
      </c>
      <c r="N12" s="512">
        <f t="shared" si="1"/>
        <v>15290</v>
      </c>
      <c r="O12" s="514"/>
      <c r="P12" s="74" t="s">
        <v>20</v>
      </c>
    </row>
    <row r="13" spans="2:16" ht="16.5" customHeight="1" x14ac:dyDescent="0.3">
      <c r="B13" s="7" t="s">
        <v>15</v>
      </c>
      <c r="C13" s="181" t="s">
        <v>16</v>
      </c>
      <c r="D13" s="182" t="s">
        <v>34</v>
      </c>
      <c r="E13" s="516">
        <v>0</v>
      </c>
      <c r="F13" s="7" t="s">
        <v>35</v>
      </c>
      <c r="G13" s="7" t="s">
        <v>23</v>
      </c>
      <c r="H13" s="517">
        <v>15790</v>
      </c>
      <c r="I13" s="292">
        <v>200</v>
      </c>
      <c r="J13" s="518">
        <f t="shared" si="0"/>
        <v>15590</v>
      </c>
      <c r="K13" s="519"/>
      <c r="L13" s="319">
        <v>16090</v>
      </c>
      <c r="M13" s="292">
        <v>200</v>
      </c>
      <c r="N13" s="518">
        <f t="shared" si="1"/>
        <v>15890</v>
      </c>
      <c r="O13" s="520"/>
      <c r="P13" s="321" t="s">
        <v>20</v>
      </c>
    </row>
    <row r="14" spans="2:16" ht="16.5" customHeight="1" x14ac:dyDescent="0.3">
      <c r="B14" s="5" t="s">
        <v>15</v>
      </c>
      <c r="C14" s="131" t="s">
        <v>36</v>
      </c>
      <c r="D14" s="61" t="s">
        <v>37</v>
      </c>
      <c r="E14" s="511">
        <v>0.1</v>
      </c>
      <c r="F14" s="5" t="s">
        <v>38</v>
      </c>
      <c r="G14" s="5" t="s">
        <v>19</v>
      </c>
      <c r="H14" s="515">
        <v>14690</v>
      </c>
      <c r="I14" s="163">
        <v>500</v>
      </c>
      <c r="J14" s="512">
        <f t="shared" si="0"/>
        <v>14190</v>
      </c>
      <c r="K14" s="513"/>
      <c r="L14" s="152">
        <v>14990</v>
      </c>
      <c r="M14" s="163">
        <v>500</v>
      </c>
      <c r="N14" s="512">
        <f t="shared" si="1"/>
        <v>14490</v>
      </c>
      <c r="O14" s="514"/>
      <c r="P14" s="74" t="s">
        <v>20</v>
      </c>
    </row>
    <row r="15" spans="2:16" ht="16.5" customHeight="1" x14ac:dyDescent="0.3">
      <c r="B15" s="5" t="s">
        <v>15</v>
      </c>
      <c r="C15" s="131" t="s">
        <v>36</v>
      </c>
      <c r="D15" s="61" t="s">
        <v>39</v>
      </c>
      <c r="E15" s="511">
        <v>0.1</v>
      </c>
      <c r="F15" s="5" t="s">
        <v>40</v>
      </c>
      <c r="G15" s="5" t="s">
        <v>19</v>
      </c>
      <c r="H15" s="515">
        <v>15690</v>
      </c>
      <c r="I15" s="163">
        <v>500</v>
      </c>
      <c r="J15" s="512">
        <f t="shared" si="0"/>
        <v>15190</v>
      </c>
      <c r="K15" s="513"/>
      <c r="L15" s="152">
        <v>15990</v>
      </c>
      <c r="M15" s="163">
        <v>500</v>
      </c>
      <c r="N15" s="512">
        <f t="shared" si="1"/>
        <v>15490</v>
      </c>
      <c r="O15" s="514"/>
      <c r="P15" s="74" t="s">
        <v>20</v>
      </c>
    </row>
    <row r="16" spans="2:16" ht="16.5" customHeight="1" x14ac:dyDescent="0.3">
      <c r="B16" s="5" t="s">
        <v>15</v>
      </c>
      <c r="C16" s="131" t="s">
        <v>36</v>
      </c>
      <c r="D16" s="61" t="s">
        <v>41</v>
      </c>
      <c r="E16" s="511">
        <v>0.05</v>
      </c>
      <c r="F16" s="5" t="s">
        <v>42</v>
      </c>
      <c r="G16" s="5" t="s">
        <v>19</v>
      </c>
      <c r="H16" s="515">
        <v>16690</v>
      </c>
      <c r="I16" s="163">
        <v>500</v>
      </c>
      <c r="J16" s="512">
        <f t="shared" si="0"/>
        <v>16190</v>
      </c>
      <c r="K16" s="513"/>
      <c r="L16" s="152">
        <v>16990</v>
      </c>
      <c r="M16" s="163">
        <v>500</v>
      </c>
      <c r="N16" s="512">
        <f t="shared" si="1"/>
        <v>16490</v>
      </c>
      <c r="O16" s="514"/>
      <c r="P16" s="74" t="s">
        <v>20</v>
      </c>
    </row>
    <row r="17" spans="2:16" ht="16.5" customHeight="1" x14ac:dyDescent="0.3">
      <c r="B17" s="6" t="s">
        <v>15</v>
      </c>
      <c r="C17" s="146" t="s">
        <v>43</v>
      </c>
      <c r="D17" s="166" t="s">
        <v>44</v>
      </c>
      <c r="E17" s="521">
        <v>0.1</v>
      </c>
      <c r="F17" s="6" t="s">
        <v>45</v>
      </c>
      <c r="G17" s="6" t="s">
        <v>19</v>
      </c>
      <c r="H17" s="150">
        <v>14690</v>
      </c>
      <c r="I17" s="161">
        <v>200</v>
      </c>
      <c r="J17" s="522">
        <f t="shared" si="0"/>
        <v>14490</v>
      </c>
      <c r="K17" s="523"/>
      <c r="L17" s="167">
        <v>14990</v>
      </c>
      <c r="M17" s="161">
        <v>200</v>
      </c>
      <c r="N17" s="522">
        <f t="shared" si="1"/>
        <v>14790</v>
      </c>
      <c r="O17" s="524" t="s">
        <v>46</v>
      </c>
      <c r="P17" s="354" t="s">
        <v>20</v>
      </c>
    </row>
    <row r="18" spans="2:16" ht="16.5" customHeight="1" x14ac:dyDescent="0.3">
      <c r="B18" s="5" t="s">
        <v>15</v>
      </c>
      <c r="C18" s="131" t="s">
        <v>43</v>
      </c>
      <c r="D18" s="169" t="s">
        <v>47</v>
      </c>
      <c r="E18" s="525">
        <v>0</v>
      </c>
      <c r="F18" s="5" t="s">
        <v>48</v>
      </c>
      <c r="G18" s="5" t="s">
        <v>23</v>
      </c>
      <c r="H18" s="134">
        <v>14690</v>
      </c>
      <c r="I18" s="163">
        <v>200</v>
      </c>
      <c r="J18" s="512">
        <f t="shared" si="0"/>
        <v>14490</v>
      </c>
      <c r="K18" s="513"/>
      <c r="L18" s="170">
        <v>14990</v>
      </c>
      <c r="M18" s="526">
        <v>200</v>
      </c>
      <c r="N18" s="512">
        <f t="shared" si="1"/>
        <v>14790</v>
      </c>
      <c r="O18" s="514" t="s">
        <v>46</v>
      </c>
      <c r="P18" s="74" t="s">
        <v>20</v>
      </c>
    </row>
    <row r="19" spans="2:16" ht="16.5" customHeight="1" x14ac:dyDescent="0.3">
      <c r="B19" s="5" t="s">
        <v>15</v>
      </c>
      <c r="C19" s="131" t="s">
        <v>43</v>
      </c>
      <c r="D19" s="169" t="s">
        <v>49</v>
      </c>
      <c r="E19" s="525">
        <v>0.1</v>
      </c>
      <c r="F19" s="5" t="s">
        <v>50</v>
      </c>
      <c r="G19" s="5" t="s">
        <v>19</v>
      </c>
      <c r="H19" s="134">
        <v>15690</v>
      </c>
      <c r="I19" s="163">
        <v>200</v>
      </c>
      <c r="J19" s="512">
        <f t="shared" si="0"/>
        <v>15490</v>
      </c>
      <c r="K19" s="513"/>
      <c r="L19" s="170">
        <v>15990</v>
      </c>
      <c r="M19" s="526">
        <v>200</v>
      </c>
      <c r="N19" s="512">
        <f t="shared" si="1"/>
        <v>15790</v>
      </c>
      <c r="O19" s="514" t="s">
        <v>46</v>
      </c>
      <c r="P19" s="74" t="s">
        <v>20</v>
      </c>
    </row>
    <row r="20" spans="2:16" ht="16.5" customHeight="1" x14ac:dyDescent="0.3">
      <c r="B20" s="5" t="s">
        <v>15</v>
      </c>
      <c r="C20" s="131" t="s">
        <v>43</v>
      </c>
      <c r="D20" s="169" t="s">
        <v>51</v>
      </c>
      <c r="E20" s="525">
        <v>0</v>
      </c>
      <c r="F20" s="5" t="s">
        <v>52</v>
      </c>
      <c r="G20" s="5" t="s">
        <v>23</v>
      </c>
      <c r="H20" s="134">
        <v>15690</v>
      </c>
      <c r="I20" s="163">
        <v>200</v>
      </c>
      <c r="J20" s="512">
        <f t="shared" si="0"/>
        <v>15490</v>
      </c>
      <c r="K20" s="513"/>
      <c r="L20" s="170">
        <v>15990</v>
      </c>
      <c r="M20" s="526">
        <v>200</v>
      </c>
      <c r="N20" s="512">
        <f t="shared" si="1"/>
        <v>15790</v>
      </c>
      <c r="O20" s="514" t="s">
        <v>46</v>
      </c>
      <c r="P20" s="74" t="s">
        <v>20</v>
      </c>
    </row>
    <row r="21" spans="2:16" ht="16.5" customHeight="1" x14ac:dyDescent="0.3">
      <c r="B21" s="5" t="s">
        <v>15</v>
      </c>
      <c r="C21" s="131" t="s">
        <v>43</v>
      </c>
      <c r="D21" s="169" t="s">
        <v>53</v>
      </c>
      <c r="E21" s="525">
        <v>7.4999999999999997E-2</v>
      </c>
      <c r="F21" s="5" t="s">
        <v>54</v>
      </c>
      <c r="G21" s="5" t="s">
        <v>19</v>
      </c>
      <c r="H21" s="527"/>
      <c r="I21" s="528"/>
      <c r="J21" s="529"/>
      <c r="K21" s="513"/>
      <c r="L21" s="170">
        <v>18290</v>
      </c>
      <c r="M21" s="526">
        <v>1000</v>
      </c>
      <c r="N21" s="512">
        <f t="shared" si="1"/>
        <v>17290</v>
      </c>
      <c r="O21" s="514" t="s">
        <v>55</v>
      </c>
      <c r="P21" s="74" t="s">
        <v>20</v>
      </c>
    </row>
    <row r="22" spans="2:16" ht="16.5" customHeight="1" x14ac:dyDescent="0.3">
      <c r="B22" s="5" t="s">
        <v>15</v>
      </c>
      <c r="C22" s="131" t="s">
        <v>43</v>
      </c>
      <c r="D22" s="169" t="s">
        <v>56</v>
      </c>
      <c r="E22" s="525">
        <v>0</v>
      </c>
      <c r="F22" s="5" t="s">
        <v>57</v>
      </c>
      <c r="G22" s="5" t="s">
        <v>23</v>
      </c>
      <c r="H22" s="527"/>
      <c r="I22" s="528"/>
      <c r="J22" s="529"/>
      <c r="K22" s="513"/>
      <c r="L22" s="170">
        <v>18290</v>
      </c>
      <c r="M22" s="526">
        <v>1000</v>
      </c>
      <c r="N22" s="512">
        <f t="shared" si="1"/>
        <v>17290</v>
      </c>
      <c r="O22" s="514" t="s">
        <v>55</v>
      </c>
      <c r="P22" s="74" t="s">
        <v>20</v>
      </c>
    </row>
    <row r="23" spans="2:16" ht="16.5" customHeight="1" x14ac:dyDescent="0.3">
      <c r="B23" s="5" t="s">
        <v>15</v>
      </c>
      <c r="C23" s="131" t="s">
        <v>43</v>
      </c>
      <c r="D23" s="169" t="s">
        <v>58</v>
      </c>
      <c r="E23" s="525">
        <v>7.4999999999999997E-2</v>
      </c>
      <c r="F23" s="5" t="s">
        <v>59</v>
      </c>
      <c r="G23" s="5" t="s">
        <v>19</v>
      </c>
      <c r="H23" s="134">
        <v>19290</v>
      </c>
      <c r="I23" s="163">
        <v>1300</v>
      </c>
      <c r="J23" s="512">
        <f t="shared" ref="J23" si="2">H23-I23</f>
        <v>17990</v>
      </c>
      <c r="K23" s="513"/>
      <c r="L23" s="170">
        <v>19290</v>
      </c>
      <c r="M23" s="163">
        <v>1000</v>
      </c>
      <c r="N23" s="512">
        <f t="shared" si="1"/>
        <v>18290</v>
      </c>
      <c r="O23" s="514" t="s">
        <v>55</v>
      </c>
      <c r="P23" s="74" t="s">
        <v>20</v>
      </c>
    </row>
    <row r="24" spans="2:16" ht="16.5" customHeight="1" x14ac:dyDescent="0.3">
      <c r="B24" s="5" t="s">
        <v>15</v>
      </c>
      <c r="C24" s="181" t="s">
        <v>43</v>
      </c>
      <c r="D24" s="169" t="s">
        <v>60</v>
      </c>
      <c r="E24" s="525">
        <v>0</v>
      </c>
      <c r="F24" s="5" t="s">
        <v>61</v>
      </c>
      <c r="G24" s="5" t="s">
        <v>23</v>
      </c>
      <c r="H24" s="134">
        <v>19290</v>
      </c>
      <c r="I24" s="163">
        <v>1300</v>
      </c>
      <c r="J24" s="512">
        <f t="shared" si="0"/>
        <v>17990</v>
      </c>
      <c r="K24" s="513"/>
      <c r="L24" s="170" t="s">
        <v>62</v>
      </c>
      <c r="M24" s="163">
        <v>1000</v>
      </c>
      <c r="N24" s="512" t="e">
        <f t="shared" si="1"/>
        <v>#VALUE!</v>
      </c>
      <c r="O24" s="520" t="s">
        <v>55</v>
      </c>
      <c r="P24" s="74" t="s">
        <v>20</v>
      </c>
    </row>
    <row r="25" spans="2:16" ht="16.5" customHeight="1" x14ac:dyDescent="0.3">
      <c r="B25" s="6" t="s">
        <v>15</v>
      </c>
      <c r="C25" s="61" t="s">
        <v>63</v>
      </c>
      <c r="D25" s="530" t="s">
        <v>64</v>
      </c>
      <c r="E25" s="531">
        <v>7.4999999999999997E-2</v>
      </c>
      <c r="F25" s="6" t="s">
        <v>65</v>
      </c>
      <c r="G25" s="6" t="s">
        <v>19</v>
      </c>
      <c r="H25" s="532">
        <v>17990</v>
      </c>
      <c r="I25" s="161">
        <v>1000</v>
      </c>
      <c r="J25" s="522">
        <f t="shared" si="0"/>
        <v>16990</v>
      </c>
      <c r="K25" s="523"/>
      <c r="L25" s="148">
        <v>18290</v>
      </c>
      <c r="M25" s="161">
        <v>1000</v>
      </c>
      <c r="N25" s="522">
        <f>L25-M25</f>
        <v>17290</v>
      </c>
      <c r="O25" s="524"/>
      <c r="P25" s="354" t="s">
        <v>66</v>
      </c>
    </row>
    <row r="26" spans="2:16" ht="16.5" customHeight="1" x14ac:dyDescent="0.3">
      <c r="B26" s="5" t="s">
        <v>15</v>
      </c>
      <c r="C26" s="61" t="s">
        <v>63</v>
      </c>
      <c r="D26" s="61" t="s">
        <v>67</v>
      </c>
      <c r="E26" s="511">
        <v>0</v>
      </c>
      <c r="F26" s="5" t="s">
        <v>68</v>
      </c>
      <c r="G26" s="5" t="s">
        <v>23</v>
      </c>
      <c r="H26" s="515">
        <v>18590</v>
      </c>
      <c r="I26" s="163">
        <v>1000</v>
      </c>
      <c r="J26" s="512">
        <f t="shared" si="0"/>
        <v>17590</v>
      </c>
      <c r="K26" s="513"/>
      <c r="L26" s="152">
        <v>18890</v>
      </c>
      <c r="M26" s="163">
        <v>1000</v>
      </c>
      <c r="N26" s="512">
        <f t="shared" ref="N26:N50" si="3">L26-M26</f>
        <v>17890</v>
      </c>
      <c r="O26" s="514"/>
      <c r="P26" s="74" t="s">
        <v>66</v>
      </c>
    </row>
    <row r="27" spans="2:16" ht="16.5" customHeight="1" x14ac:dyDescent="0.3">
      <c r="B27" s="5" t="s">
        <v>15</v>
      </c>
      <c r="C27" s="61" t="s">
        <v>63</v>
      </c>
      <c r="D27" s="61" t="s">
        <v>69</v>
      </c>
      <c r="E27" s="511">
        <v>7.4999999999999997E-2</v>
      </c>
      <c r="F27" s="5" t="s">
        <v>70</v>
      </c>
      <c r="G27" s="5" t="s">
        <v>19</v>
      </c>
      <c r="H27" s="515">
        <v>18990</v>
      </c>
      <c r="I27" s="163">
        <v>1000</v>
      </c>
      <c r="J27" s="512">
        <f t="shared" si="0"/>
        <v>17990</v>
      </c>
      <c r="K27" s="513"/>
      <c r="L27" s="152">
        <v>19290</v>
      </c>
      <c r="M27" s="163">
        <v>1000</v>
      </c>
      <c r="N27" s="512">
        <f t="shared" si="3"/>
        <v>18290</v>
      </c>
      <c r="O27" s="514"/>
      <c r="P27" s="74" t="s">
        <v>66</v>
      </c>
    </row>
    <row r="28" spans="2:16" ht="16.5" customHeight="1" x14ac:dyDescent="0.3">
      <c r="B28" s="5" t="s">
        <v>15</v>
      </c>
      <c r="C28" s="61" t="s">
        <v>63</v>
      </c>
      <c r="D28" s="61" t="s">
        <v>71</v>
      </c>
      <c r="E28" s="511">
        <v>0</v>
      </c>
      <c r="F28" s="5" t="s">
        <v>72</v>
      </c>
      <c r="G28" s="5" t="s">
        <v>23</v>
      </c>
      <c r="H28" s="515">
        <v>19590</v>
      </c>
      <c r="I28" s="163">
        <v>1000</v>
      </c>
      <c r="J28" s="512">
        <f t="shared" si="0"/>
        <v>18590</v>
      </c>
      <c r="K28" s="513"/>
      <c r="L28" s="152">
        <v>19890</v>
      </c>
      <c r="M28" s="163">
        <v>1000</v>
      </c>
      <c r="N28" s="512">
        <f t="shared" si="3"/>
        <v>18890</v>
      </c>
      <c r="O28" s="514"/>
      <c r="P28" s="74" t="s">
        <v>66</v>
      </c>
    </row>
    <row r="29" spans="2:16" ht="16.5" customHeight="1" x14ac:dyDescent="0.3">
      <c r="B29" s="5" t="s">
        <v>15</v>
      </c>
      <c r="C29" s="61" t="s">
        <v>63</v>
      </c>
      <c r="D29" s="61" t="s">
        <v>73</v>
      </c>
      <c r="E29" s="511">
        <v>7.4999999999999997E-2</v>
      </c>
      <c r="F29" s="5" t="s">
        <v>74</v>
      </c>
      <c r="G29" s="5" t="s">
        <v>19</v>
      </c>
      <c r="H29" s="515">
        <v>19990</v>
      </c>
      <c r="I29" s="163">
        <v>1000</v>
      </c>
      <c r="J29" s="512">
        <f t="shared" si="0"/>
        <v>18990</v>
      </c>
      <c r="K29" s="513"/>
      <c r="L29" s="152">
        <v>20290</v>
      </c>
      <c r="M29" s="163">
        <v>1000</v>
      </c>
      <c r="N29" s="512">
        <f t="shared" si="3"/>
        <v>19290</v>
      </c>
      <c r="O29" s="514"/>
      <c r="P29" s="74" t="s">
        <v>66</v>
      </c>
    </row>
    <row r="30" spans="2:16" ht="16.5" customHeight="1" x14ac:dyDescent="0.3">
      <c r="B30" s="7" t="s">
        <v>15</v>
      </c>
      <c r="C30" s="182" t="s">
        <v>63</v>
      </c>
      <c r="D30" s="182" t="s">
        <v>75</v>
      </c>
      <c r="E30" s="516">
        <v>0</v>
      </c>
      <c r="F30" s="7" t="s">
        <v>76</v>
      </c>
      <c r="G30" s="7" t="s">
        <v>23</v>
      </c>
      <c r="H30" s="517">
        <v>20590</v>
      </c>
      <c r="I30" s="292">
        <v>1000</v>
      </c>
      <c r="J30" s="518">
        <f t="shared" si="0"/>
        <v>19590</v>
      </c>
      <c r="K30" s="519"/>
      <c r="L30" s="319">
        <v>20890</v>
      </c>
      <c r="M30" s="292">
        <v>1000</v>
      </c>
      <c r="N30" s="518">
        <f t="shared" si="3"/>
        <v>19890</v>
      </c>
      <c r="O30" s="520"/>
      <c r="P30" s="321" t="s">
        <v>66</v>
      </c>
    </row>
    <row r="31" spans="2:16" ht="16.5" customHeight="1" x14ac:dyDescent="0.3">
      <c r="B31" s="5" t="s">
        <v>15</v>
      </c>
      <c r="C31" s="61" t="s">
        <v>77</v>
      </c>
      <c r="D31" s="61" t="s">
        <v>78</v>
      </c>
      <c r="E31" s="511">
        <v>0.05</v>
      </c>
      <c r="F31" s="5" t="s">
        <v>79</v>
      </c>
      <c r="G31" s="5" t="s">
        <v>19</v>
      </c>
      <c r="H31" s="515">
        <v>11490</v>
      </c>
      <c r="I31" s="163">
        <v>1800</v>
      </c>
      <c r="J31" s="512">
        <f>H31-I31</f>
        <v>9690</v>
      </c>
      <c r="K31" s="513"/>
      <c r="L31" s="152">
        <v>11490</v>
      </c>
      <c r="M31" s="163">
        <v>1500</v>
      </c>
      <c r="N31" s="512">
        <f>L31-M31</f>
        <v>9990</v>
      </c>
      <c r="O31" s="514"/>
      <c r="P31" s="74" t="s">
        <v>66</v>
      </c>
    </row>
    <row r="32" spans="2:16" ht="16.5" customHeight="1" x14ac:dyDescent="0.3">
      <c r="B32" s="5" t="s">
        <v>15</v>
      </c>
      <c r="C32" s="61" t="s">
        <v>77</v>
      </c>
      <c r="D32" s="61" t="s">
        <v>80</v>
      </c>
      <c r="E32" s="511">
        <v>0</v>
      </c>
      <c r="F32" s="5" t="s">
        <v>81</v>
      </c>
      <c r="G32" s="5" t="s">
        <v>23</v>
      </c>
      <c r="H32" s="515">
        <v>11490</v>
      </c>
      <c r="I32" s="163">
        <v>1800</v>
      </c>
      <c r="J32" s="512">
        <f>H32-I32</f>
        <v>9690</v>
      </c>
      <c r="K32" s="513"/>
      <c r="L32" s="152">
        <v>11490</v>
      </c>
      <c r="M32" s="163">
        <v>1500</v>
      </c>
      <c r="N32" s="512">
        <f>L32-M32</f>
        <v>9990</v>
      </c>
      <c r="O32" s="514"/>
      <c r="P32" s="74" t="s">
        <v>66</v>
      </c>
    </row>
    <row r="33" spans="2:16" ht="16.5" customHeight="1" x14ac:dyDescent="0.3">
      <c r="B33" s="5" t="s">
        <v>15</v>
      </c>
      <c r="C33" s="61" t="s">
        <v>77</v>
      </c>
      <c r="D33" s="61" t="s">
        <v>82</v>
      </c>
      <c r="E33" s="511">
        <v>0.05</v>
      </c>
      <c r="F33" s="5" t="s">
        <v>83</v>
      </c>
      <c r="G33" s="5" t="s">
        <v>19</v>
      </c>
      <c r="H33" s="515">
        <v>12290</v>
      </c>
      <c r="I33" s="163">
        <v>1800</v>
      </c>
      <c r="J33" s="512">
        <f>H33-I33</f>
        <v>10490</v>
      </c>
      <c r="K33" s="513"/>
      <c r="L33" s="152">
        <v>12290</v>
      </c>
      <c r="M33" s="163">
        <v>1500</v>
      </c>
      <c r="N33" s="512">
        <f>L33-M33</f>
        <v>10790</v>
      </c>
      <c r="O33" s="514"/>
      <c r="P33" s="74" t="s">
        <v>66</v>
      </c>
    </row>
    <row r="34" spans="2:16" ht="16.5" customHeight="1" x14ac:dyDescent="0.3">
      <c r="B34" s="7" t="s">
        <v>15</v>
      </c>
      <c r="C34" s="182" t="s">
        <v>77</v>
      </c>
      <c r="D34" s="182" t="s">
        <v>84</v>
      </c>
      <c r="E34" s="516">
        <v>0</v>
      </c>
      <c r="F34" s="7" t="s">
        <v>85</v>
      </c>
      <c r="G34" s="7" t="s">
        <v>23</v>
      </c>
      <c r="H34" s="517">
        <v>12290</v>
      </c>
      <c r="I34" s="292">
        <v>1800</v>
      </c>
      <c r="J34" s="518">
        <f>H34-I34</f>
        <v>10490</v>
      </c>
      <c r="K34" s="519"/>
      <c r="L34" s="319">
        <v>12290</v>
      </c>
      <c r="M34" s="292">
        <v>1500</v>
      </c>
      <c r="N34" s="518">
        <f>L34-M34</f>
        <v>10790</v>
      </c>
      <c r="O34" s="520"/>
      <c r="P34" s="321" t="s">
        <v>66</v>
      </c>
    </row>
    <row r="35" spans="2:16" ht="16.5" customHeight="1" x14ac:dyDescent="0.3">
      <c r="B35" s="5" t="s">
        <v>15</v>
      </c>
      <c r="C35" s="61" t="s">
        <v>86</v>
      </c>
      <c r="D35" s="61" t="s">
        <v>87</v>
      </c>
      <c r="E35" s="511">
        <v>7.4999999999999997E-2</v>
      </c>
      <c r="F35" s="5" t="s">
        <v>88</v>
      </c>
      <c r="G35" s="5" t="s">
        <v>19</v>
      </c>
      <c r="H35" s="515">
        <v>11190</v>
      </c>
      <c r="I35" s="163">
        <v>500</v>
      </c>
      <c r="J35" s="512">
        <f t="shared" si="0"/>
        <v>10690</v>
      </c>
      <c r="K35" s="513"/>
      <c r="L35" s="152">
        <v>11490</v>
      </c>
      <c r="M35" s="163">
        <v>500</v>
      </c>
      <c r="N35" s="512">
        <f t="shared" si="3"/>
        <v>10990</v>
      </c>
      <c r="O35" s="514"/>
      <c r="P35" s="74" t="s">
        <v>66</v>
      </c>
    </row>
    <row r="36" spans="2:16" ht="16.5" customHeight="1" x14ac:dyDescent="0.3">
      <c r="B36" s="5" t="s">
        <v>15</v>
      </c>
      <c r="C36" s="61" t="s">
        <v>86</v>
      </c>
      <c r="D36" s="61" t="s">
        <v>89</v>
      </c>
      <c r="E36" s="511">
        <v>0</v>
      </c>
      <c r="F36" s="5" t="s">
        <v>90</v>
      </c>
      <c r="G36" s="5" t="s">
        <v>23</v>
      </c>
      <c r="H36" s="515">
        <v>11190</v>
      </c>
      <c r="I36" s="163">
        <v>500</v>
      </c>
      <c r="J36" s="512">
        <f t="shared" si="0"/>
        <v>10690</v>
      </c>
      <c r="K36" s="513"/>
      <c r="L36" s="152">
        <v>11490</v>
      </c>
      <c r="M36" s="163">
        <v>500</v>
      </c>
      <c r="N36" s="512">
        <f t="shared" si="3"/>
        <v>10990</v>
      </c>
      <c r="O36" s="514"/>
      <c r="P36" s="74" t="s">
        <v>66</v>
      </c>
    </row>
    <row r="37" spans="2:16" ht="16.5" customHeight="1" x14ac:dyDescent="0.3">
      <c r="B37" s="5" t="s">
        <v>15</v>
      </c>
      <c r="C37" s="61" t="s">
        <v>86</v>
      </c>
      <c r="D37" s="61" t="s">
        <v>91</v>
      </c>
      <c r="E37" s="511">
        <v>7.4999999999999997E-2</v>
      </c>
      <c r="F37" s="5" t="s">
        <v>92</v>
      </c>
      <c r="G37" s="5" t="s">
        <v>19</v>
      </c>
      <c r="H37" s="515">
        <v>12190</v>
      </c>
      <c r="I37" s="163">
        <v>500</v>
      </c>
      <c r="J37" s="512">
        <f t="shared" si="0"/>
        <v>11690</v>
      </c>
      <c r="K37" s="513"/>
      <c r="L37" s="152">
        <v>12490</v>
      </c>
      <c r="M37" s="163">
        <v>500</v>
      </c>
      <c r="N37" s="512">
        <f t="shared" si="3"/>
        <v>11990</v>
      </c>
      <c r="O37" s="514"/>
      <c r="P37" s="74" t="s">
        <v>66</v>
      </c>
    </row>
    <row r="38" spans="2:16" ht="16.5" customHeight="1" x14ac:dyDescent="0.3">
      <c r="B38" s="7" t="s">
        <v>15</v>
      </c>
      <c r="C38" s="182" t="s">
        <v>86</v>
      </c>
      <c r="D38" s="182" t="s">
        <v>93</v>
      </c>
      <c r="E38" s="516">
        <v>0</v>
      </c>
      <c r="F38" s="7" t="s">
        <v>94</v>
      </c>
      <c r="G38" s="7" t="s">
        <v>23</v>
      </c>
      <c r="H38" s="517">
        <v>12190</v>
      </c>
      <c r="I38" s="292">
        <v>500</v>
      </c>
      <c r="J38" s="518">
        <f t="shared" si="0"/>
        <v>11690</v>
      </c>
      <c r="K38" s="519"/>
      <c r="L38" s="319">
        <v>12490</v>
      </c>
      <c r="M38" s="292">
        <v>500</v>
      </c>
      <c r="N38" s="518">
        <f t="shared" si="3"/>
        <v>11990</v>
      </c>
      <c r="O38" s="520"/>
      <c r="P38" s="321" t="s">
        <v>66</v>
      </c>
    </row>
    <row r="39" spans="2:16" x14ac:dyDescent="0.3">
      <c r="B39" s="5" t="s">
        <v>15</v>
      </c>
      <c r="C39" s="61" t="s">
        <v>95</v>
      </c>
      <c r="D39" s="61" t="s">
        <v>96</v>
      </c>
      <c r="E39" s="511">
        <v>0.05</v>
      </c>
      <c r="F39" s="5" t="s">
        <v>97</v>
      </c>
      <c r="G39" s="5" t="s">
        <v>19</v>
      </c>
      <c r="H39" s="515">
        <v>8490</v>
      </c>
      <c r="I39" s="163">
        <v>300</v>
      </c>
      <c r="J39" s="512">
        <f t="shared" si="0"/>
        <v>8190</v>
      </c>
      <c r="K39" s="513"/>
      <c r="L39" s="152">
        <v>8790</v>
      </c>
      <c r="M39" s="163">
        <v>300</v>
      </c>
      <c r="N39" s="512">
        <f t="shared" si="3"/>
        <v>8490</v>
      </c>
      <c r="O39" s="514"/>
      <c r="P39" s="74" t="s">
        <v>66</v>
      </c>
    </row>
    <row r="40" spans="2:16" x14ac:dyDescent="0.3">
      <c r="B40" s="5" t="s">
        <v>15</v>
      </c>
      <c r="C40" s="61" t="s">
        <v>95</v>
      </c>
      <c r="D40" s="61" t="s">
        <v>98</v>
      </c>
      <c r="E40" s="511">
        <v>0</v>
      </c>
      <c r="F40" s="5" t="s">
        <v>99</v>
      </c>
      <c r="G40" s="5" t="s">
        <v>23</v>
      </c>
      <c r="H40" s="515">
        <v>9090</v>
      </c>
      <c r="I40" s="163">
        <v>300</v>
      </c>
      <c r="J40" s="512">
        <f t="shared" si="0"/>
        <v>8790</v>
      </c>
      <c r="K40" s="513"/>
      <c r="L40" s="152">
        <v>9390</v>
      </c>
      <c r="M40" s="163">
        <v>300</v>
      </c>
      <c r="N40" s="512">
        <f t="shared" si="3"/>
        <v>9090</v>
      </c>
      <c r="O40" s="514"/>
      <c r="P40" s="74" t="s">
        <v>66</v>
      </c>
    </row>
    <row r="41" spans="2:16" x14ac:dyDescent="0.3">
      <c r="B41" s="5" t="s">
        <v>15</v>
      </c>
      <c r="C41" s="61" t="s">
        <v>95</v>
      </c>
      <c r="D41" s="61" t="s">
        <v>100</v>
      </c>
      <c r="E41" s="511">
        <v>0.05</v>
      </c>
      <c r="F41" s="5" t="s">
        <v>101</v>
      </c>
      <c r="G41" s="5" t="s">
        <v>19</v>
      </c>
      <c r="H41" s="515">
        <v>8990</v>
      </c>
      <c r="I41" s="163">
        <v>300</v>
      </c>
      <c r="J41" s="512">
        <f t="shared" si="0"/>
        <v>8690</v>
      </c>
      <c r="K41" s="513"/>
      <c r="L41" s="152">
        <v>9290</v>
      </c>
      <c r="M41" s="163">
        <v>300</v>
      </c>
      <c r="N41" s="512">
        <f t="shared" si="3"/>
        <v>8990</v>
      </c>
      <c r="O41" s="514"/>
      <c r="P41" s="74" t="s">
        <v>66</v>
      </c>
    </row>
    <row r="42" spans="2:16" x14ac:dyDescent="0.3">
      <c r="B42" s="7" t="s">
        <v>15</v>
      </c>
      <c r="C42" s="182" t="s">
        <v>95</v>
      </c>
      <c r="D42" s="182" t="s">
        <v>102</v>
      </c>
      <c r="E42" s="516">
        <v>0</v>
      </c>
      <c r="F42" s="7" t="s">
        <v>103</v>
      </c>
      <c r="G42" s="7" t="s">
        <v>23</v>
      </c>
      <c r="H42" s="517">
        <v>9590</v>
      </c>
      <c r="I42" s="292">
        <v>300</v>
      </c>
      <c r="J42" s="518">
        <f t="shared" si="0"/>
        <v>9290</v>
      </c>
      <c r="K42" s="519"/>
      <c r="L42" s="319">
        <v>9890</v>
      </c>
      <c r="M42" s="292">
        <v>300</v>
      </c>
      <c r="N42" s="518">
        <f t="shared" si="3"/>
        <v>9590</v>
      </c>
      <c r="O42" s="520"/>
      <c r="P42" s="321" t="s">
        <v>66</v>
      </c>
    </row>
    <row r="43" spans="2:16" ht="16.5" customHeight="1" x14ac:dyDescent="0.3">
      <c r="B43" s="5" t="s">
        <v>15</v>
      </c>
      <c r="C43" s="61" t="s">
        <v>104</v>
      </c>
      <c r="D43" s="61" t="s">
        <v>105</v>
      </c>
      <c r="E43" s="511">
        <v>0</v>
      </c>
      <c r="F43" s="5" t="s">
        <v>106</v>
      </c>
      <c r="G43" s="5" t="s">
        <v>19</v>
      </c>
      <c r="H43" s="515">
        <v>10790</v>
      </c>
      <c r="I43" s="163">
        <v>300</v>
      </c>
      <c r="J43" s="512">
        <f t="shared" si="0"/>
        <v>10490</v>
      </c>
      <c r="K43" s="513"/>
      <c r="L43" s="152">
        <v>11090</v>
      </c>
      <c r="M43" s="163">
        <v>300</v>
      </c>
      <c r="N43" s="512">
        <f t="shared" si="3"/>
        <v>10790</v>
      </c>
      <c r="O43" s="514"/>
      <c r="P43" s="74" t="s">
        <v>20</v>
      </c>
    </row>
    <row r="44" spans="2:16" ht="16.5" customHeight="1" x14ac:dyDescent="0.3">
      <c r="B44" s="5" t="s">
        <v>15</v>
      </c>
      <c r="C44" s="61" t="s">
        <v>104</v>
      </c>
      <c r="D44" s="61" t="s">
        <v>107</v>
      </c>
      <c r="E44" s="511">
        <v>0</v>
      </c>
      <c r="F44" s="5" t="s">
        <v>108</v>
      </c>
      <c r="G44" s="5" t="s">
        <v>23</v>
      </c>
      <c r="H44" s="515">
        <v>11790</v>
      </c>
      <c r="I44" s="163">
        <v>300</v>
      </c>
      <c r="J44" s="512">
        <f t="shared" si="0"/>
        <v>11490</v>
      </c>
      <c r="K44" s="513"/>
      <c r="L44" s="152">
        <v>12090</v>
      </c>
      <c r="M44" s="163">
        <v>300</v>
      </c>
      <c r="N44" s="512">
        <f t="shared" si="3"/>
        <v>11790</v>
      </c>
      <c r="O44" s="514"/>
      <c r="P44" s="74" t="s">
        <v>20</v>
      </c>
    </row>
    <row r="45" spans="2:16" ht="16.5" customHeight="1" x14ac:dyDescent="0.3">
      <c r="B45" s="5" t="s">
        <v>15</v>
      </c>
      <c r="C45" s="61" t="s">
        <v>104</v>
      </c>
      <c r="D45" s="61" t="s">
        <v>109</v>
      </c>
      <c r="E45" s="511">
        <v>0</v>
      </c>
      <c r="F45" s="5" t="s">
        <v>110</v>
      </c>
      <c r="G45" s="5" t="s">
        <v>19</v>
      </c>
      <c r="H45" s="515">
        <v>11390</v>
      </c>
      <c r="I45" s="163">
        <v>300</v>
      </c>
      <c r="J45" s="512">
        <f t="shared" si="0"/>
        <v>11090</v>
      </c>
      <c r="K45" s="513"/>
      <c r="L45" s="152">
        <v>11690</v>
      </c>
      <c r="M45" s="163">
        <v>300</v>
      </c>
      <c r="N45" s="512">
        <f t="shared" si="3"/>
        <v>11390</v>
      </c>
      <c r="O45" s="514"/>
      <c r="P45" s="74" t="s">
        <v>20</v>
      </c>
    </row>
    <row r="46" spans="2:16" ht="16.5" customHeight="1" x14ac:dyDescent="0.3">
      <c r="B46" s="7" t="s">
        <v>15</v>
      </c>
      <c r="C46" s="182" t="s">
        <v>104</v>
      </c>
      <c r="D46" s="182" t="s">
        <v>111</v>
      </c>
      <c r="E46" s="516">
        <v>0</v>
      </c>
      <c r="F46" s="7" t="s">
        <v>112</v>
      </c>
      <c r="G46" s="7" t="s">
        <v>23</v>
      </c>
      <c r="H46" s="517">
        <v>12390</v>
      </c>
      <c r="I46" s="292">
        <v>300</v>
      </c>
      <c r="J46" s="518">
        <f t="shared" si="0"/>
        <v>12090</v>
      </c>
      <c r="K46" s="519"/>
      <c r="L46" s="319">
        <v>12690</v>
      </c>
      <c r="M46" s="292">
        <v>300</v>
      </c>
      <c r="N46" s="518">
        <f t="shared" si="3"/>
        <v>12390</v>
      </c>
      <c r="O46" s="520"/>
      <c r="P46" s="321" t="s">
        <v>20</v>
      </c>
    </row>
    <row r="47" spans="2:16" ht="16.5" customHeight="1" x14ac:dyDescent="0.3">
      <c r="B47" s="5" t="s">
        <v>15</v>
      </c>
      <c r="C47" s="131" t="s">
        <v>113</v>
      </c>
      <c r="D47" s="61" t="s">
        <v>114</v>
      </c>
      <c r="E47" s="511">
        <v>0</v>
      </c>
      <c r="F47" s="5" t="s">
        <v>115</v>
      </c>
      <c r="G47" s="5" t="s">
        <v>19</v>
      </c>
      <c r="H47" s="515">
        <v>13190</v>
      </c>
      <c r="I47" s="163">
        <v>300</v>
      </c>
      <c r="J47" s="512">
        <f t="shared" si="0"/>
        <v>12890</v>
      </c>
      <c r="K47" s="513"/>
      <c r="L47" s="532">
        <v>13490</v>
      </c>
      <c r="M47" s="161">
        <v>300</v>
      </c>
      <c r="N47" s="522">
        <f t="shared" si="3"/>
        <v>13190</v>
      </c>
      <c r="O47" s="514"/>
      <c r="P47" s="74" t="s">
        <v>20</v>
      </c>
    </row>
    <row r="48" spans="2:16" ht="16.5" customHeight="1" x14ac:dyDescent="0.3">
      <c r="B48" s="5" t="s">
        <v>15</v>
      </c>
      <c r="C48" s="131" t="s">
        <v>113</v>
      </c>
      <c r="D48" s="61" t="s">
        <v>116</v>
      </c>
      <c r="E48" s="511">
        <v>0</v>
      </c>
      <c r="F48" s="5" t="s">
        <v>117</v>
      </c>
      <c r="G48" s="5" t="s">
        <v>23</v>
      </c>
      <c r="H48" s="134">
        <v>14190</v>
      </c>
      <c r="I48" s="163">
        <v>300</v>
      </c>
      <c r="J48" s="512">
        <f t="shared" si="0"/>
        <v>13890</v>
      </c>
      <c r="K48" s="513"/>
      <c r="L48" s="160">
        <v>14490</v>
      </c>
      <c r="M48" s="292">
        <v>300</v>
      </c>
      <c r="N48" s="518">
        <f t="shared" si="3"/>
        <v>14190</v>
      </c>
      <c r="O48" s="514"/>
      <c r="P48" s="74" t="s">
        <v>20</v>
      </c>
    </row>
    <row r="49" spans="2:16" ht="16.5" customHeight="1" x14ac:dyDescent="0.3">
      <c r="B49" s="6" t="s">
        <v>15</v>
      </c>
      <c r="C49" s="146" t="s">
        <v>118</v>
      </c>
      <c r="D49" s="530" t="s">
        <v>119</v>
      </c>
      <c r="E49" s="531">
        <v>0</v>
      </c>
      <c r="F49" s="6" t="s">
        <v>120</v>
      </c>
      <c r="G49" s="6" t="s">
        <v>121</v>
      </c>
      <c r="H49" s="532">
        <v>21490</v>
      </c>
      <c r="I49" s="161">
        <v>1700</v>
      </c>
      <c r="J49" s="522">
        <f t="shared" si="0"/>
        <v>19790</v>
      </c>
      <c r="K49" s="523"/>
      <c r="L49" s="152">
        <v>21490</v>
      </c>
      <c r="M49" s="163">
        <v>1000</v>
      </c>
      <c r="N49" s="512">
        <f t="shared" si="3"/>
        <v>20490</v>
      </c>
      <c r="O49" s="524"/>
      <c r="P49" s="354" t="s">
        <v>66</v>
      </c>
    </row>
    <row r="50" spans="2:16" ht="16.5" customHeight="1" thickBot="1" x14ac:dyDescent="0.35">
      <c r="B50" s="75" t="s">
        <v>15</v>
      </c>
      <c r="C50" s="137" t="s">
        <v>118</v>
      </c>
      <c r="D50" s="77" t="s">
        <v>122</v>
      </c>
      <c r="E50" s="533">
        <v>0</v>
      </c>
      <c r="F50" s="75" t="s">
        <v>123</v>
      </c>
      <c r="G50" s="75" t="s">
        <v>121</v>
      </c>
      <c r="H50" s="140">
        <v>23990</v>
      </c>
      <c r="I50" s="534">
        <v>1700</v>
      </c>
      <c r="J50" s="535">
        <f t="shared" si="0"/>
        <v>22290</v>
      </c>
      <c r="K50" s="536"/>
      <c r="L50" s="174">
        <v>23990</v>
      </c>
      <c r="M50" s="534">
        <v>1000</v>
      </c>
      <c r="N50" s="535">
        <f t="shared" si="3"/>
        <v>22990</v>
      </c>
      <c r="O50" s="537"/>
      <c r="P50" s="91" t="s">
        <v>66</v>
      </c>
    </row>
    <row r="52" spans="2:16" ht="16.5" hidden="1" customHeight="1" thickBot="1" x14ac:dyDescent="0.35">
      <c r="B52" s="5" t="s">
        <v>15</v>
      </c>
      <c r="C52" s="131" t="s">
        <v>16</v>
      </c>
      <c r="D52" s="61" t="s">
        <v>21</v>
      </c>
      <c r="E52" s="132">
        <v>0</v>
      </c>
      <c r="F52" s="61"/>
      <c r="G52" s="11"/>
      <c r="H52" s="125"/>
      <c r="I52" s="126"/>
      <c r="J52" s="538"/>
      <c r="K52" s="127"/>
      <c r="L52" s="178"/>
      <c r="M52" s="178"/>
      <c r="N52" s="178"/>
      <c r="O52" s="178"/>
    </row>
    <row r="53" spans="2:16" ht="16.5" hidden="1" customHeight="1" x14ac:dyDescent="0.3">
      <c r="B53" s="5" t="s">
        <v>15</v>
      </c>
      <c r="C53" s="131" t="s">
        <v>16</v>
      </c>
      <c r="D53" s="61" t="s">
        <v>26</v>
      </c>
      <c r="E53" s="132">
        <v>0</v>
      </c>
      <c r="F53" s="61"/>
      <c r="G53" s="11"/>
      <c r="H53" s="125"/>
      <c r="I53" s="126"/>
      <c r="J53" s="538"/>
      <c r="K53" s="127"/>
      <c r="L53" s="178"/>
      <c r="M53" s="178"/>
      <c r="N53" s="178"/>
      <c r="O53" s="178"/>
    </row>
    <row r="54" spans="2:16" ht="16.5" hidden="1" customHeight="1" x14ac:dyDescent="0.3">
      <c r="B54" s="5" t="s">
        <v>15</v>
      </c>
      <c r="C54" s="131" t="s">
        <v>16</v>
      </c>
      <c r="D54" s="61" t="s">
        <v>30</v>
      </c>
      <c r="E54" s="132">
        <v>0</v>
      </c>
      <c r="F54" s="61"/>
      <c r="G54" s="11"/>
      <c r="H54" s="125"/>
      <c r="I54" s="126"/>
      <c r="J54" s="538"/>
      <c r="K54" s="127"/>
      <c r="L54" s="178"/>
      <c r="M54" s="178"/>
      <c r="N54" s="178"/>
      <c r="O54" s="178"/>
    </row>
    <row r="55" spans="2:16" ht="16.5" hidden="1" customHeight="1" x14ac:dyDescent="0.3">
      <c r="B55" s="75" t="s">
        <v>15</v>
      </c>
      <c r="C55" s="137" t="s">
        <v>16</v>
      </c>
      <c r="D55" s="77" t="s">
        <v>34</v>
      </c>
      <c r="E55" s="138">
        <v>0</v>
      </c>
      <c r="F55" s="77"/>
      <c r="G55" s="79"/>
      <c r="H55" s="128"/>
      <c r="I55" s="129"/>
      <c r="J55" s="539"/>
      <c r="K55" s="130"/>
      <c r="L55" s="178"/>
      <c r="M55" s="178"/>
      <c r="N55" s="178"/>
      <c r="O55" s="178"/>
    </row>
  </sheetData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A0F4-71D4-4B4B-964E-DB6D60AC5564}">
  <dimension ref="B1:AP41"/>
  <sheetViews>
    <sheetView showGridLines="0" zoomScale="60" zoomScaleNormal="60" workbookViewId="0">
      <pane xSplit="6" ySplit="5" topLeftCell="G41" activePane="bottomRight" state="frozen"/>
      <selection pane="topRight" activeCell="G1" sqref="G1"/>
      <selection pane="bottomLeft" activeCell="A6" sqref="A6"/>
      <selection pane="bottomRight" activeCell="V6" sqref="V6:V41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109375" customWidth="1"/>
    <col min="4" max="4" width="28.44140625" customWidth="1"/>
    <col min="5" max="5" width="6.6640625" style="1" bestFit="1" customWidth="1"/>
    <col min="6" max="6" width="35.109375" bestFit="1" customWidth="1"/>
    <col min="7" max="7" width="15.109375" style="1" bestFit="1" customWidth="1"/>
    <col min="8" max="8" width="17.109375" style="1" bestFit="1" customWidth="1"/>
    <col min="9" max="9" width="9.88671875" style="1" bestFit="1" customWidth="1"/>
    <col min="10" max="10" width="11.6640625" style="1" bestFit="1" customWidth="1"/>
    <col min="11" max="11" width="15.109375" style="1" bestFit="1" customWidth="1"/>
    <col min="12" max="12" width="17.109375" style="1" bestFit="1" customWidth="1"/>
    <col min="13" max="13" width="9.88671875" style="1" bestFit="1" customWidth="1"/>
    <col min="14" max="14" width="11.6640625" style="1" bestFit="1" customWidth="1"/>
    <col min="15" max="17" width="15.6640625" hidden="1" customWidth="1"/>
    <col min="18" max="18" width="10.88671875" hidden="1" customWidth="1"/>
    <col min="19" max="19" width="15.44140625" hidden="1" customWidth="1"/>
    <col min="20" max="20" width="15.109375" bestFit="1" customWidth="1"/>
    <col min="21" max="21" width="17.33203125" customWidth="1"/>
    <col min="22" max="23" width="20.33203125" customWidth="1"/>
    <col min="24" max="24" width="7.33203125" style="1" bestFit="1" customWidth="1"/>
    <col min="25" max="25" width="27.88671875" style="1" customWidth="1"/>
    <col min="26" max="26" width="23.6640625" hidden="1" customWidth="1"/>
    <col min="27" max="28" width="19.88671875" hidden="1" customWidth="1"/>
    <col min="29" max="29" width="24.44140625" hidden="1" customWidth="1"/>
    <col min="30" max="30" width="24.88671875" hidden="1" customWidth="1"/>
    <col min="33" max="33" width="11.44140625" customWidth="1"/>
    <col min="34" max="42" width="11.44140625" hidden="1" customWidth="1"/>
  </cols>
  <sheetData>
    <row r="1" spans="2:42" s="2" customFormat="1" ht="23.4" x14ac:dyDescent="0.45">
      <c r="B1" s="540" t="s">
        <v>0</v>
      </c>
      <c r="C1" s="540"/>
      <c r="D1" s="540"/>
      <c r="E1" s="540"/>
      <c r="F1" s="540"/>
      <c r="G1" s="376"/>
      <c r="H1" s="376"/>
      <c r="I1" s="376"/>
      <c r="J1" s="376"/>
      <c r="K1" s="376"/>
      <c r="L1" s="376"/>
      <c r="M1" s="376"/>
      <c r="N1" s="376"/>
      <c r="X1" s="4"/>
      <c r="Y1" s="4"/>
    </row>
    <row r="2" spans="2:42" x14ac:dyDescent="0.3">
      <c r="B2" s="541" t="s">
        <v>124</v>
      </c>
      <c r="C2" s="541"/>
      <c r="D2" s="541"/>
      <c r="E2" s="541"/>
      <c r="F2" s="541"/>
      <c r="G2" s="377"/>
      <c r="H2" s="377"/>
      <c r="I2" s="377"/>
      <c r="J2" s="377"/>
      <c r="K2" s="377"/>
      <c r="L2" s="377"/>
      <c r="M2" s="377"/>
      <c r="N2" s="377"/>
    </row>
    <row r="3" spans="2:42" ht="5.4" customHeight="1" thickBot="1" x14ac:dyDescent="0.35"/>
    <row r="4" spans="2:42" ht="15" thickBot="1" x14ac:dyDescent="0.35">
      <c r="G4" s="542" t="s">
        <v>125</v>
      </c>
      <c r="H4" s="543"/>
      <c r="I4" s="543"/>
      <c r="J4" s="544"/>
      <c r="K4" s="542" t="s">
        <v>2</v>
      </c>
      <c r="L4" s="543"/>
      <c r="M4" s="543"/>
      <c r="N4" s="544"/>
      <c r="T4" s="542" t="s">
        <v>3</v>
      </c>
      <c r="U4" s="543"/>
      <c r="V4" s="543"/>
      <c r="W4" s="544"/>
      <c r="Z4" s="548" t="s">
        <v>126</v>
      </c>
      <c r="AA4" s="549"/>
      <c r="AB4" s="549"/>
      <c r="AC4" s="549"/>
      <c r="AD4" s="550"/>
      <c r="AH4" s="545" t="s">
        <v>127</v>
      </c>
      <c r="AI4" s="546"/>
      <c r="AJ4" s="546"/>
      <c r="AK4" s="547"/>
      <c r="AL4" s="416"/>
      <c r="AM4" s="545" t="s">
        <v>128</v>
      </c>
      <c r="AN4" s="546"/>
      <c r="AO4" s="546"/>
      <c r="AP4" s="547"/>
    </row>
    <row r="5" spans="2:42" ht="36.6" thickBot="1" x14ac:dyDescent="0.35">
      <c r="B5" s="417" t="s">
        <v>4</v>
      </c>
      <c r="C5" s="418" t="s">
        <v>5</v>
      </c>
      <c r="D5" s="419" t="s">
        <v>6</v>
      </c>
      <c r="E5" s="420" t="s">
        <v>7</v>
      </c>
      <c r="F5" s="419" t="s">
        <v>8</v>
      </c>
      <c r="G5" s="421" t="s">
        <v>129</v>
      </c>
      <c r="H5" s="422" t="s">
        <v>11</v>
      </c>
      <c r="I5" s="422" t="s">
        <v>12</v>
      </c>
      <c r="J5" s="423" t="s">
        <v>13</v>
      </c>
      <c r="K5" s="421" t="s">
        <v>129</v>
      </c>
      <c r="L5" s="422" t="s">
        <v>11</v>
      </c>
      <c r="M5" s="422" t="s">
        <v>12</v>
      </c>
      <c r="N5" s="423" t="s">
        <v>13</v>
      </c>
      <c r="O5" s="8" t="s">
        <v>130</v>
      </c>
      <c r="P5" s="8" t="s">
        <v>131</v>
      </c>
      <c r="Q5" s="8" t="s">
        <v>132</v>
      </c>
      <c r="R5" s="9" t="s">
        <v>133</v>
      </c>
      <c r="S5" s="9" t="s">
        <v>134</v>
      </c>
      <c r="T5" s="421" t="s">
        <v>129</v>
      </c>
      <c r="U5" s="422" t="s">
        <v>11</v>
      </c>
      <c r="V5" s="422" t="s">
        <v>12</v>
      </c>
      <c r="W5" s="423" t="s">
        <v>13</v>
      </c>
      <c r="X5" s="424" t="s">
        <v>14</v>
      </c>
      <c r="Y5" s="424" t="s">
        <v>135</v>
      </c>
      <c r="Z5" s="425" t="s">
        <v>136</v>
      </c>
      <c r="AA5" s="425" t="s">
        <v>137</v>
      </c>
      <c r="AB5" s="426" t="s">
        <v>138</v>
      </c>
      <c r="AC5" s="427" t="s">
        <v>139</v>
      </c>
      <c r="AD5" s="427" t="s">
        <v>140</v>
      </c>
      <c r="AH5" s="416">
        <v>2020</v>
      </c>
      <c r="AI5" s="416">
        <v>2021</v>
      </c>
      <c r="AJ5" s="416">
        <v>2022</v>
      </c>
      <c r="AK5" s="416" t="s">
        <v>141</v>
      </c>
      <c r="AL5" s="416"/>
      <c r="AM5" s="416">
        <v>2020</v>
      </c>
      <c r="AN5" s="416">
        <v>2021</v>
      </c>
      <c r="AO5" s="416">
        <v>2022</v>
      </c>
      <c r="AP5" s="1" t="s">
        <v>141</v>
      </c>
    </row>
    <row r="6" spans="2:42" x14ac:dyDescent="0.3">
      <c r="B6" s="5" t="s">
        <v>142</v>
      </c>
      <c r="C6" s="11" t="s">
        <v>143</v>
      </c>
      <c r="D6" s="428"/>
      <c r="E6" s="429">
        <v>0.1</v>
      </c>
      <c r="F6" s="430" t="s">
        <v>144</v>
      </c>
      <c r="G6" s="20"/>
      <c r="H6" s="431"/>
      <c r="I6" s="431"/>
      <c r="J6" s="432"/>
      <c r="K6" s="20"/>
      <c r="L6" s="431"/>
      <c r="M6" s="431"/>
      <c r="N6" s="432"/>
      <c r="O6" s="433">
        <v>7.0000000000000007E-2</v>
      </c>
      <c r="P6" s="433">
        <v>7.0000000000000007E-2</v>
      </c>
      <c r="Q6" s="433">
        <v>7.0000000000000007E-2</v>
      </c>
      <c r="T6" s="20">
        <v>18990</v>
      </c>
      <c r="U6" s="431">
        <v>300</v>
      </c>
      <c r="V6" s="431">
        <f t="shared" ref="V6:V28" si="0">+T6-U6</f>
        <v>18690</v>
      </c>
      <c r="W6" s="432"/>
      <c r="X6" s="380" t="s">
        <v>20</v>
      </c>
      <c r="Y6" s="380"/>
      <c r="Z6" s="434"/>
      <c r="AA6" s="434"/>
      <c r="AB6" s="434"/>
      <c r="AC6" s="435">
        <v>700</v>
      </c>
      <c r="AD6" s="436">
        <f>+V6-AC6</f>
        <v>17990</v>
      </c>
      <c r="AH6" s="1">
        <f t="shared" ref="AH6:AH41" si="1">+ROUND(I6/1.18/(1+E6),2)</f>
        <v>0</v>
      </c>
      <c r="AI6" s="1">
        <f t="shared" ref="AI6:AI41" si="2">+ROUND(M6/1.18/(1+E6),2)</f>
        <v>0</v>
      </c>
      <c r="AJ6" s="1">
        <f t="shared" ref="AJ6:AJ41" si="3">+ROUND(V6/1.18/(1+E6),2)</f>
        <v>14399.08</v>
      </c>
      <c r="AK6" s="1"/>
      <c r="AL6" s="1"/>
      <c r="AM6" s="1">
        <f>+ROUND(G6/1.18,2)</f>
        <v>0</v>
      </c>
      <c r="AN6" s="1">
        <f>+ROUND(K6/1.18,2)</f>
        <v>0</v>
      </c>
      <c r="AO6" s="1">
        <f>+ROUND(T6/1.18,2)</f>
        <v>16093.22</v>
      </c>
      <c r="AP6" s="1"/>
    </row>
    <row r="7" spans="2:42" x14ac:dyDescent="0.3">
      <c r="B7" s="5" t="s">
        <v>142</v>
      </c>
      <c r="C7" s="11" t="s">
        <v>143</v>
      </c>
      <c r="D7" s="428"/>
      <c r="E7" s="437">
        <v>7.4999999999999997E-2</v>
      </c>
      <c r="F7" s="430" t="s">
        <v>145</v>
      </c>
      <c r="G7" s="20"/>
      <c r="H7" s="431"/>
      <c r="I7" s="431"/>
      <c r="J7" s="432"/>
      <c r="K7" s="20"/>
      <c r="L7" s="431"/>
      <c r="M7" s="431"/>
      <c r="N7" s="432"/>
      <c r="O7" s="433">
        <v>7.0000000000000007E-2</v>
      </c>
      <c r="P7" s="433">
        <v>7.0000000000000007E-2</v>
      </c>
      <c r="Q7" s="433">
        <v>7.0000000000000007E-2</v>
      </c>
      <c r="S7" t="s">
        <v>146</v>
      </c>
      <c r="T7" s="20">
        <v>24990</v>
      </c>
      <c r="U7" s="431">
        <v>300</v>
      </c>
      <c r="V7" s="431">
        <f t="shared" si="0"/>
        <v>24690</v>
      </c>
      <c r="W7" s="432"/>
      <c r="X7" s="380" t="s">
        <v>20</v>
      </c>
      <c r="Y7" s="380"/>
      <c r="Z7" s="434"/>
      <c r="AA7" s="434"/>
      <c r="AB7" s="434"/>
      <c r="AC7" s="435">
        <v>700</v>
      </c>
      <c r="AD7" s="436">
        <f>+V7-AC7</f>
        <v>23990</v>
      </c>
      <c r="AH7" s="1">
        <f t="shared" si="1"/>
        <v>0</v>
      </c>
      <c r="AI7" s="1">
        <f t="shared" si="2"/>
        <v>0</v>
      </c>
      <c r="AJ7" s="1">
        <f t="shared" si="3"/>
        <v>19463.93</v>
      </c>
      <c r="AK7" s="1"/>
      <c r="AL7" s="1"/>
      <c r="AM7" s="1">
        <f t="shared" ref="AM7:AM40" si="4">+ROUND(G7/1.18,2)</f>
        <v>0</v>
      </c>
      <c r="AN7" s="1">
        <f t="shared" ref="AN7:AN40" si="5">+ROUND(K7/1.18,2)</f>
        <v>0</v>
      </c>
      <c r="AO7" s="1">
        <f t="shared" ref="AO7:AO40" si="6">+ROUND(T7/1.18,2)</f>
        <v>21177.97</v>
      </c>
      <c r="AP7" s="1"/>
    </row>
    <row r="8" spans="2:42" s="3" customFormat="1" x14ac:dyDescent="0.3">
      <c r="B8" s="6" t="s">
        <v>142</v>
      </c>
      <c r="C8" s="15" t="s">
        <v>147</v>
      </c>
      <c r="D8" s="438" t="s">
        <v>148</v>
      </c>
      <c r="E8" s="439">
        <v>0.1</v>
      </c>
      <c r="F8" s="440" t="s">
        <v>149</v>
      </c>
      <c r="G8" s="441"/>
      <c r="H8" s="442"/>
      <c r="I8" s="442"/>
      <c r="J8" s="443"/>
      <c r="K8" s="441"/>
      <c r="L8" s="442"/>
      <c r="M8" s="442"/>
      <c r="N8" s="443"/>
      <c r="O8" s="444">
        <v>7.0000000000000007E-2</v>
      </c>
      <c r="P8" s="444">
        <v>7.0000000000000007E-2</v>
      </c>
      <c r="Q8" s="444">
        <v>7.0000000000000007E-2</v>
      </c>
      <c r="R8" s="445"/>
      <c r="S8" s="16"/>
      <c r="T8" s="441">
        <v>17990</v>
      </c>
      <c r="U8" s="442">
        <v>200</v>
      </c>
      <c r="V8" s="442">
        <f t="shared" si="0"/>
        <v>17790</v>
      </c>
      <c r="W8" s="443"/>
      <c r="X8" s="26" t="s">
        <v>20</v>
      </c>
      <c r="Y8" s="27"/>
      <c r="Z8" s="446"/>
      <c r="AA8" s="435">
        <f>+V8*0.05</f>
        <v>889.5</v>
      </c>
      <c r="AB8" s="435">
        <f>+V8-AA8</f>
        <v>16900.5</v>
      </c>
      <c r="AC8" s="435">
        <v>700</v>
      </c>
      <c r="AD8" s="435">
        <f>+AB8-AC8</f>
        <v>16200.5</v>
      </c>
      <c r="AH8" s="1">
        <f t="shared" si="1"/>
        <v>0</v>
      </c>
      <c r="AI8" s="1">
        <f t="shared" si="2"/>
        <v>0</v>
      </c>
      <c r="AJ8" s="1">
        <f t="shared" si="3"/>
        <v>13705.7</v>
      </c>
      <c r="AK8" s="1"/>
      <c r="AL8" s="1"/>
      <c r="AM8" s="1">
        <f t="shared" si="4"/>
        <v>0</v>
      </c>
      <c r="AN8" s="1">
        <f t="shared" si="5"/>
        <v>0</v>
      </c>
      <c r="AO8" s="1">
        <f t="shared" si="6"/>
        <v>15245.76</v>
      </c>
      <c r="AP8" s="1"/>
    </row>
    <row r="9" spans="2:42" s="3" customFormat="1" x14ac:dyDescent="0.3">
      <c r="B9" s="5" t="s">
        <v>142</v>
      </c>
      <c r="C9" s="11" t="s">
        <v>147</v>
      </c>
      <c r="D9" s="447" t="s">
        <v>150</v>
      </c>
      <c r="E9" s="448">
        <v>0</v>
      </c>
      <c r="F9" s="449" t="s">
        <v>151</v>
      </c>
      <c r="G9" s="397"/>
      <c r="H9" s="450"/>
      <c r="I9" s="450"/>
      <c r="J9" s="451"/>
      <c r="K9" s="397"/>
      <c r="L9" s="450"/>
      <c r="M9" s="450"/>
      <c r="N9" s="451"/>
      <c r="O9" s="433">
        <v>7.0000000000000007E-2</v>
      </c>
      <c r="P9" s="433">
        <v>7.0000000000000007E-2</v>
      </c>
      <c r="Q9" s="433">
        <v>7.0000000000000007E-2</v>
      </c>
      <c r="S9"/>
      <c r="T9" s="397">
        <v>17990</v>
      </c>
      <c r="U9" s="450">
        <v>200</v>
      </c>
      <c r="V9" s="450">
        <f t="shared" si="0"/>
        <v>17790</v>
      </c>
      <c r="W9" s="451"/>
      <c r="X9" s="27" t="s">
        <v>20</v>
      </c>
      <c r="Y9" s="27"/>
      <c r="Z9" s="446"/>
      <c r="AA9" s="435">
        <f>+V9*0.05</f>
        <v>889.5</v>
      </c>
      <c r="AB9" s="435">
        <f>+V9-AA9</f>
        <v>16900.5</v>
      </c>
      <c r="AC9" s="435">
        <v>700</v>
      </c>
      <c r="AD9" s="435">
        <f>+AB9-AC9</f>
        <v>16200.5</v>
      </c>
      <c r="AH9" s="1">
        <f t="shared" si="1"/>
        <v>0</v>
      </c>
      <c r="AI9" s="1">
        <f t="shared" si="2"/>
        <v>0</v>
      </c>
      <c r="AJ9" s="1">
        <f t="shared" si="3"/>
        <v>15076.27</v>
      </c>
      <c r="AK9" s="1"/>
      <c r="AL9" s="1"/>
      <c r="AM9" s="1">
        <f t="shared" si="4"/>
        <v>0</v>
      </c>
      <c r="AN9" s="1">
        <f t="shared" si="5"/>
        <v>0</v>
      </c>
      <c r="AO9" s="1">
        <f t="shared" si="6"/>
        <v>15245.76</v>
      </c>
      <c r="AP9" s="1"/>
    </row>
    <row r="10" spans="2:42" s="3" customFormat="1" x14ac:dyDescent="0.3">
      <c r="B10" s="5" t="s">
        <v>142</v>
      </c>
      <c r="C10" s="11" t="s">
        <v>147</v>
      </c>
      <c r="D10" s="447" t="s">
        <v>152</v>
      </c>
      <c r="E10" s="448">
        <v>0.1</v>
      </c>
      <c r="F10" s="449" t="s">
        <v>153</v>
      </c>
      <c r="G10" s="397"/>
      <c r="H10" s="450"/>
      <c r="I10" s="450"/>
      <c r="J10" s="451"/>
      <c r="K10" s="397"/>
      <c r="L10" s="450"/>
      <c r="M10" s="450"/>
      <c r="N10" s="451"/>
      <c r="O10" s="433">
        <v>7.0000000000000007E-2</v>
      </c>
      <c r="P10" s="433">
        <v>7.0000000000000007E-2</v>
      </c>
      <c r="Q10" s="433">
        <v>7.0000000000000007E-2</v>
      </c>
      <c r="S10"/>
      <c r="T10" s="397">
        <v>20490</v>
      </c>
      <c r="U10" s="450">
        <v>500</v>
      </c>
      <c r="V10" s="450">
        <f t="shared" si="0"/>
        <v>19990</v>
      </c>
      <c r="W10" s="451"/>
      <c r="X10" s="27" t="s">
        <v>20</v>
      </c>
      <c r="Y10" s="27"/>
      <c r="Z10" s="446"/>
      <c r="AA10" s="446"/>
      <c r="AB10" s="446"/>
      <c r="AC10" s="446"/>
      <c r="AD10" s="446"/>
      <c r="AH10" s="1">
        <f t="shared" si="1"/>
        <v>0</v>
      </c>
      <c r="AI10" s="1">
        <f t="shared" si="2"/>
        <v>0</v>
      </c>
      <c r="AJ10" s="1">
        <f t="shared" si="3"/>
        <v>15400.62</v>
      </c>
      <c r="AK10" s="1"/>
      <c r="AL10" s="1"/>
      <c r="AM10" s="1">
        <f t="shared" si="4"/>
        <v>0</v>
      </c>
      <c r="AN10" s="1">
        <f t="shared" si="5"/>
        <v>0</v>
      </c>
      <c r="AO10" s="1">
        <f t="shared" si="6"/>
        <v>17364.41</v>
      </c>
      <c r="AP10" s="1"/>
    </row>
    <row r="11" spans="2:42" ht="15" thickBot="1" x14ac:dyDescent="0.35">
      <c r="B11" s="452" t="s">
        <v>142</v>
      </c>
      <c r="C11" s="17" t="s">
        <v>147</v>
      </c>
      <c r="D11" s="428" t="s">
        <v>154</v>
      </c>
      <c r="E11" s="429">
        <v>0</v>
      </c>
      <c r="F11" s="449" t="s">
        <v>155</v>
      </c>
      <c r="G11" s="20"/>
      <c r="H11" s="431"/>
      <c r="I11" s="431"/>
      <c r="J11" s="432"/>
      <c r="K11" s="20"/>
      <c r="L11" s="431"/>
      <c r="M11" s="450"/>
      <c r="N11" s="432"/>
      <c r="O11" s="433">
        <v>7.0000000000000007E-2</v>
      </c>
      <c r="P11" s="433">
        <v>7.0000000000000007E-2</v>
      </c>
      <c r="Q11" s="433">
        <v>7.0000000000000007E-2</v>
      </c>
      <c r="T11" s="20">
        <v>20490</v>
      </c>
      <c r="U11" s="431">
        <v>500</v>
      </c>
      <c r="V11" s="431">
        <f t="shared" si="0"/>
        <v>19990</v>
      </c>
      <c r="W11" s="432"/>
      <c r="X11" s="380" t="s">
        <v>20</v>
      </c>
      <c r="Y11" s="27"/>
      <c r="Z11" s="446"/>
      <c r="AA11" s="446"/>
      <c r="AB11" s="446"/>
      <c r="AC11" s="446"/>
      <c r="AD11" s="446"/>
      <c r="AH11" s="1">
        <f t="shared" si="1"/>
        <v>0</v>
      </c>
      <c r="AI11" s="1">
        <f t="shared" si="2"/>
        <v>0</v>
      </c>
      <c r="AJ11" s="1">
        <f t="shared" si="3"/>
        <v>16940.68</v>
      </c>
      <c r="AK11" s="1"/>
      <c r="AL11" s="1"/>
      <c r="AM11" s="1">
        <f t="shared" si="4"/>
        <v>0</v>
      </c>
      <c r="AN11" s="1">
        <f t="shared" si="5"/>
        <v>0</v>
      </c>
      <c r="AO11" s="1">
        <f t="shared" si="6"/>
        <v>17364.41</v>
      </c>
      <c r="AP11" s="1"/>
    </row>
    <row r="12" spans="2:42" x14ac:dyDescent="0.3">
      <c r="B12" s="452" t="s">
        <v>142</v>
      </c>
      <c r="C12" s="17" t="s">
        <v>147</v>
      </c>
      <c r="D12" s="428" t="s">
        <v>156</v>
      </c>
      <c r="E12" s="437">
        <v>7.4999999999999997E-2</v>
      </c>
      <c r="F12" s="453" t="s">
        <v>157</v>
      </c>
      <c r="G12" s="20"/>
      <c r="H12" s="431"/>
      <c r="I12" s="431"/>
      <c r="J12" s="432"/>
      <c r="K12" s="20"/>
      <c r="L12" s="431"/>
      <c r="M12" s="431"/>
      <c r="N12" s="432"/>
      <c r="O12" s="433">
        <v>7.0000000000000007E-2</v>
      </c>
      <c r="P12" s="433">
        <v>7.0000000000000007E-2</v>
      </c>
      <c r="Q12" s="433">
        <v>7.0000000000000007E-2</v>
      </c>
      <c r="T12" s="20">
        <v>22990</v>
      </c>
      <c r="U12" s="431">
        <v>300</v>
      </c>
      <c r="V12" s="431">
        <f t="shared" si="0"/>
        <v>22690</v>
      </c>
      <c r="W12" s="432"/>
      <c r="X12" s="380" t="s">
        <v>20</v>
      </c>
      <c r="Y12" s="380"/>
      <c r="Z12" s="434"/>
      <c r="AA12" s="434"/>
      <c r="AB12" s="434"/>
      <c r="AC12" s="434"/>
      <c r="AD12" s="434"/>
      <c r="AH12" s="454">
        <f t="shared" si="1"/>
        <v>0</v>
      </c>
      <c r="AI12" s="454">
        <f t="shared" si="2"/>
        <v>0</v>
      </c>
      <c r="AJ12" s="454">
        <f t="shared" si="3"/>
        <v>17887.27</v>
      </c>
      <c r="AK12" s="454"/>
      <c r="AL12" s="454"/>
      <c r="AM12" s="454">
        <f t="shared" si="4"/>
        <v>0</v>
      </c>
      <c r="AN12" s="454">
        <f t="shared" si="5"/>
        <v>0</v>
      </c>
      <c r="AO12" s="454">
        <f t="shared" si="6"/>
        <v>19483.05</v>
      </c>
      <c r="AP12" s="455"/>
    </row>
    <row r="13" spans="2:42" ht="15" thickBot="1" x14ac:dyDescent="0.35">
      <c r="B13" s="452" t="s">
        <v>142</v>
      </c>
      <c r="C13" s="17" t="s">
        <v>147</v>
      </c>
      <c r="D13" s="428" t="s">
        <v>158</v>
      </c>
      <c r="E13" s="437">
        <v>7.4999999999999997E-2</v>
      </c>
      <c r="F13" s="453" t="s">
        <v>159</v>
      </c>
      <c r="G13" s="20"/>
      <c r="H13" s="431"/>
      <c r="I13" s="431"/>
      <c r="J13" s="432"/>
      <c r="K13" s="20"/>
      <c r="L13" s="431"/>
      <c r="M13" s="431"/>
      <c r="N13" s="432"/>
      <c r="O13" s="433">
        <v>7.0000000000000007E-2</v>
      </c>
      <c r="P13" s="433">
        <v>7.0000000000000007E-2</v>
      </c>
      <c r="Q13" s="433">
        <v>7.0000000000000007E-2</v>
      </c>
      <c r="T13" s="20">
        <v>23290</v>
      </c>
      <c r="U13" s="431">
        <v>0</v>
      </c>
      <c r="V13" s="431">
        <f t="shared" si="0"/>
        <v>23290</v>
      </c>
      <c r="W13" s="456"/>
      <c r="X13" s="380" t="s">
        <v>20</v>
      </c>
      <c r="Y13" s="380"/>
      <c r="Z13" s="434"/>
      <c r="AA13" s="434"/>
      <c r="AB13" s="434"/>
      <c r="AC13" s="434"/>
      <c r="AD13" s="434"/>
      <c r="AH13" s="457">
        <f t="shared" si="1"/>
        <v>0</v>
      </c>
      <c r="AI13" s="457">
        <f t="shared" si="2"/>
        <v>0</v>
      </c>
      <c r="AJ13" s="457">
        <f t="shared" si="3"/>
        <v>18360.27</v>
      </c>
      <c r="AK13" s="457"/>
      <c r="AL13" s="457"/>
      <c r="AM13" s="457">
        <f t="shared" si="4"/>
        <v>0</v>
      </c>
      <c r="AN13" s="457">
        <f t="shared" si="5"/>
        <v>0</v>
      </c>
      <c r="AO13" s="457">
        <f t="shared" si="6"/>
        <v>19737.29</v>
      </c>
      <c r="AP13" s="457"/>
    </row>
    <row r="14" spans="2:42" x14ac:dyDescent="0.3">
      <c r="B14" s="458" t="s">
        <v>142</v>
      </c>
      <c r="C14" s="459" t="s">
        <v>160</v>
      </c>
      <c r="D14" s="460" t="s">
        <v>161</v>
      </c>
      <c r="E14" s="461">
        <v>0</v>
      </c>
      <c r="F14" s="462" t="s">
        <v>162</v>
      </c>
      <c r="G14" s="463"/>
      <c r="H14" s="464"/>
      <c r="I14" s="464"/>
      <c r="J14" s="465"/>
      <c r="K14" s="463"/>
      <c r="L14" s="464"/>
      <c r="M14" s="464"/>
      <c r="N14" s="465"/>
      <c r="O14" s="444">
        <v>7.0000000000000007E-2</v>
      </c>
      <c r="P14" s="444">
        <v>7.0000000000000007E-2</v>
      </c>
      <c r="Q14" s="444">
        <v>7.0000000000000007E-2</v>
      </c>
      <c r="R14" s="16"/>
      <c r="S14" s="16" t="e">
        <v>#N/A</v>
      </c>
      <c r="T14" s="463">
        <v>16990</v>
      </c>
      <c r="U14" s="464">
        <v>300</v>
      </c>
      <c r="V14" s="464">
        <f t="shared" si="0"/>
        <v>16690</v>
      </c>
      <c r="W14" s="465"/>
      <c r="X14" s="466">
        <v>0</v>
      </c>
      <c r="Y14" s="466" t="s">
        <v>163</v>
      </c>
      <c r="Z14" s="467"/>
      <c r="AA14" s="467"/>
      <c r="AB14" s="467"/>
      <c r="AC14" s="467"/>
      <c r="AD14" s="467"/>
      <c r="AH14" s="1">
        <f t="shared" si="1"/>
        <v>0</v>
      </c>
      <c r="AI14" s="1">
        <f t="shared" si="2"/>
        <v>0</v>
      </c>
      <c r="AJ14" s="1">
        <f t="shared" si="3"/>
        <v>14144.07</v>
      </c>
      <c r="AK14" s="1"/>
      <c r="AL14" s="1"/>
      <c r="AM14" s="1">
        <f t="shared" si="4"/>
        <v>0</v>
      </c>
      <c r="AN14" s="1">
        <f t="shared" si="5"/>
        <v>0</v>
      </c>
      <c r="AO14" s="1">
        <f t="shared" si="6"/>
        <v>14398.31</v>
      </c>
      <c r="AP14" s="1"/>
    </row>
    <row r="15" spans="2:42" x14ac:dyDescent="0.3">
      <c r="B15" s="452" t="s">
        <v>142</v>
      </c>
      <c r="C15" s="17" t="s">
        <v>164</v>
      </c>
      <c r="D15" s="428" t="s">
        <v>165</v>
      </c>
      <c r="E15" s="468">
        <v>0.1</v>
      </c>
      <c r="F15" s="430" t="s">
        <v>166</v>
      </c>
      <c r="G15" s="20"/>
      <c r="H15" s="469"/>
      <c r="I15" s="469"/>
      <c r="J15" s="470"/>
      <c r="K15" s="20"/>
      <c r="L15" s="469"/>
      <c r="M15" s="469"/>
      <c r="N15" s="470"/>
      <c r="O15" s="433"/>
      <c r="P15" s="433"/>
      <c r="Q15" s="433"/>
      <c r="T15" s="20">
        <v>24990</v>
      </c>
      <c r="U15" s="469">
        <v>0</v>
      </c>
      <c r="V15" s="469">
        <f t="shared" si="0"/>
        <v>24990</v>
      </c>
      <c r="W15" s="470"/>
      <c r="X15" s="380" t="s">
        <v>20</v>
      </c>
      <c r="Y15" s="380"/>
      <c r="Z15" s="434"/>
      <c r="AA15" s="434"/>
      <c r="AB15" s="434"/>
      <c r="AC15" s="434"/>
      <c r="AD15" s="434"/>
      <c r="AH15" s="1"/>
      <c r="AI15" s="1"/>
      <c r="AJ15" s="1">
        <f t="shared" si="3"/>
        <v>19252.7</v>
      </c>
      <c r="AK15" s="1"/>
      <c r="AL15" s="1"/>
      <c r="AM15" s="1"/>
      <c r="AN15" s="1"/>
      <c r="AO15" s="1">
        <f t="shared" si="6"/>
        <v>21177.97</v>
      </c>
      <c r="AP15" s="1"/>
    </row>
    <row r="16" spans="2:42" x14ac:dyDescent="0.3">
      <c r="B16" s="452" t="s">
        <v>142</v>
      </c>
      <c r="C16" s="17" t="s">
        <v>164</v>
      </c>
      <c r="D16" s="428" t="s">
        <v>167</v>
      </c>
      <c r="E16" s="429">
        <v>0.1</v>
      </c>
      <c r="F16" s="453" t="s">
        <v>168</v>
      </c>
      <c r="G16" s="20"/>
      <c r="H16" s="431"/>
      <c r="I16" s="431"/>
      <c r="J16" s="432"/>
      <c r="K16" s="397"/>
      <c r="L16" s="431"/>
      <c r="M16" s="431"/>
      <c r="N16" s="451"/>
      <c r="O16" s="433">
        <v>7.0000000000000007E-2</v>
      </c>
      <c r="P16" s="433">
        <v>7.0000000000000007E-2</v>
      </c>
      <c r="Q16" s="433">
        <v>7.0000000000000007E-2</v>
      </c>
      <c r="S16" t="s">
        <v>169</v>
      </c>
      <c r="T16" s="397">
        <v>27990</v>
      </c>
      <c r="U16" s="431">
        <v>0</v>
      </c>
      <c r="V16" s="431">
        <f t="shared" si="0"/>
        <v>27990</v>
      </c>
      <c r="W16" s="451"/>
      <c r="X16" s="380" t="s">
        <v>20</v>
      </c>
      <c r="Y16" s="380"/>
      <c r="Z16" s="434"/>
      <c r="AA16" s="434"/>
      <c r="AB16" s="434"/>
      <c r="AC16" s="434"/>
      <c r="AD16" s="434"/>
      <c r="AH16" s="1">
        <f t="shared" si="1"/>
        <v>0</v>
      </c>
      <c r="AI16" s="1">
        <f t="shared" si="2"/>
        <v>0</v>
      </c>
      <c r="AJ16" s="1">
        <f t="shared" si="3"/>
        <v>21563.94</v>
      </c>
      <c r="AK16" s="1"/>
      <c r="AL16" s="1"/>
      <c r="AM16" s="1">
        <f t="shared" si="4"/>
        <v>0</v>
      </c>
      <c r="AN16" s="1">
        <f t="shared" si="5"/>
        <v>0</v>
      </c>
      <c r="AO16" s="1">
        <f t="shared" si="6"/>
        <v>23720.34</v>
      </c>
      <c r="AP16" s="1"/>
    </row>
    <row r="17" spans="2:42" x14ac:dyDescent="0.3">
      <c r="B17" s="452" t="s">
        <v>142</v>
      </c>
      <c r="C17" s="17" t="s">
        <v>164</v>
      </c>
      <c r="D17" s="428" t="s">
        <v>170</v>
      </c>
      <c r="E17" s="429">
        <v>0.1</v>
      </c>
      <c r="F17" s="453" t="s">
        <v>171</v>
      </c>
      <c r="G17" s="20"/>
      <c r="H17" s="431"/>
      <c r="I17" s="431"/>
      <c r="J17" s="432"/>
      <c r="K17" s="397"/>
      <c r="L17" s="431"/>
      <c r="M17" s="431"/>
      <c r="N17" s="451"/>
      <c r="O17" s="433"/>
      <c r="P17" s="433"/>
      <c r="Q17" s="433"/>
      <c r="T17" s="397">
        <v>31290</v>
      </c>
      <c r="U17" s="431">
        <v>0</v>
      </c>
      <c r="V17" s="431">
        <f t="shared" si="0"/>
        <v>31290</v>
      </c>
      <c r="W17" s="451"/>
      <c r="X17" s="380" t="s">
        <v>20</v>
      </c>
      <c r="Y17" s="380"/>
      <c r="Z17" s="434"/>
      <c r="AA17" s="434"/>
      <c r="AB17" s="434"/>
      <c r="AC17" s="434"/>
      <c r="AD17" s="434"/>
      <c r="AH17" s="1"/>
      <c r="AI17" s="1"/>
      <c r="AJ17" s="1">
        <f t="shared" si="3"/>
        <v>24106.32</v>
      </c>
      <c r="AK17" s="1"/>
      <c r="AL17" s="1"/>
      <c r="AM17" s="1"/>
      <c r="AN17" s="1"/>
      <c r="AO17" s="1">
        <f t="shared" si="6"/>
        <v>26516.95</v>
      </c>
      <c r="AP17" s="1"/>
    </row>
    <row r="18" spans="2:42" s="3" customFormat="1" x14ac:dyDescent="0.3">
      <c r="B18" s="6" t="s">
        <v>142</v>
      </c>
      <c r="C18" s="15" t="s">
        <v>172</v>
      </c>
      <c r="D18" s="438" t="s">
        <v>173</v>
      </c>
      <c r="E18" s="439">
        <v>0.05</v>
      </c>
      <c r="F18" s="440" t="s">
        <v>174</v>
      </c>
      <c r="G18" s="441"/>
      <c r="H18" s="442"/>
      <c r="I18" s="442"/>
      <c r="J18" s="443"/>
      <c r="K18" s="441"/>
      <c r="L18" s="442"/>
      <c r="M18" s="442"/>
      <c r="N18" s="443"/>
      <c r="O18" s="433">
        <v>0.05</v>
      </c>
      <c r="P18" s="433">
        <v>0.05</v>
      </c>
      <c r="Q18" s="433">
        <v>0.05</v>
      </c>
      <c r="S18" t="s">
        <v>175</v>
      </c>
      <c r="T18" s="441">
        <v>9490</v>
      </c>
      <c r="U18" s="442">
        <v>0</v>
      </c>
      <c r="V18" s="442">
        <f t="shared" si="0"/>
        <v>9490</v>
      </c>
      <c r="W18" s="443"/>
      <c r="X18" s="26">
        <v>0</v>
      </c>
      <c r="Y18" s="26"/>
      <c r="Z18" s="471"/>
      <c r="AA18" s="471"/>
      <c r="AB18" s="471"/>
      <c r="AC18" s="471"/>
      <c r="AD18" s="471"/>
      <c r="AH18" s="1">
        <f t="shared" si="1"/>
        <v>0</v>
      </c>
      <c r="AI18" s="1">
        <f t="shared" si="2"/>
        <v>0</v>
      </c>
      <c r="AJ18" s="1">
        <f t="shared" si="3"/>
        <v>7659.4</v>
      </c>
      <c r="AK18" s="1"/>
      <c r="AL18" s="1"/>
      <c r="AM18" s="1">
        <f t="shared" si="4"/>
        <v>0</v>
      </c>
      <c r="AN18" s="1">
        <f t="shared" si="5"/>
        <v>0</v>
      </c>
      <c r="AO18" s="1">
        <f t="shared" si="6"/>
        <v>8042.37</v>
      </c>
      <c r="AP18" s="416"/>
    </row>
    <row r="19" spans="2:42" x14ac:dyDescent="0.3">
      <c r="B19" s="452" t="s">
        <v>142</v>
      </c>
      <c r="C19" s="17" t="s">
        <v>172</v>
      </c>
      <c r="D19" s="428" t="s">
        <v>176</v>
      </c>
      <c r="E19" s="429">
        <v>0</v>
      </c>
      <c r="F19" s="453" t="s">
        <v>177</v>
      </c>
      <c r="G19" s="20"/>
      <c r="H19" s="431"/>
      <c r="I19" s="431"/>
      <c r="J19" s="432"/>
      <c r="K19" s="397"/>
      <c r="L19" s="450"/>
      <c r="M19" s="450"/>
      <c r="N19" s="451"/>
      <c r="O19" s="433">
        <v>0.05</v>
      </c>
      <c r="P19" s="433">
        <v>0.05</v>
      </c>
      <c r="Q19" s="433">
        <v>0.05</v>
      </c>
      <c r="S19" t="e">
        <v>#N/A</v>
      </c>
      <c r="T19" s="397">
        <v>9990</v>
      </c>
      <c r="U19" s="450">
        <v>0</v>
      </c>
      <c r="V19" s="450">
        <f t="shared" si="0"/>
        <v>9990</v>
      </c>
      <c r="W19" s="451"/>
      <c r="X19" s="27">
        <v>0</v>
      </c>
      <c r="Y19" s="27"/>
      <c r="Z19" s="446"/>
      <c r="AA19" s="446"/>
      <c r="AB19" s="446"/>
      <c r="AC19" s="446"/>
      <c r="AD19" s="446"/>
      <c r="AH19" s="1">
        <f t="shared" si="1"/>
        <v>0</v>
      </c>
      <c r="AI19" s="1">
        <f t="shared" si="2"/>
        <v>0</v>
      </c>
      <c r="AJ19" s="1">
        <f t="shared" si="3"/>
        <v>8466.1</v>
      </c>
      <c r="AK19" s="1"/>
      <c r="AL19" s="1"/>
      <c r="AM19" s="1">
        <f t="shared" si="4"/>
        <v>0</v>
      </c>
      <c r="AN19" s="1">
        <f t="shared" si="5"/>
        <v>0</v>
      </c>
      <c r="AO19" s="1">
        <f t="shared" si="6"/>
        <v>8466.1</v>
      </c>
      <c r="AP19" s="1"/>
    </row>
    <row r="20" spans="2:42" x14ac:dyDescent="0.3">
      <c r="B20" s="452" t="s">
        <v>142</v>
      </c>
      <c r="C20" s="17" t="s">
        <v>172</v>
      </c>
      <c r="D20" s="428" t="s">
        <v>178</v>
      </c>
      <c r="E20" s="429">
        <v>0.05</v>
      </c>
      <c r="F20" s="453" t="s">
        <v>179</v>
      </c>
      <c r="G20" s="20"/>
      <c r="H20" s="431"/>
      <c r="I20" s="431"/>
      <c r="J20" s="432"/>
      <c r="K20" s="397"/>
      <c r="L20" s="450"/>
      <c r="M20" s="450"/>
      <c r="N20" s="451"/>
      <c r="O20" s="433">
        <v>7.0000000000000007E-2</v>
      </c>
      <c r="P20" s="433">
        <v>7.0000000000000007E-2</v>
      </c>
      <c r="Q20" s="433">
        <v>7.0000000000000007E-2</v>
      </c>
      <c r="S20" t="s">
        <v>180</v>
      </c>
      <c r="T20" s="397">
        <v>12490</v>
      </c>
      <c r="U20" s="450">
        <v>200</v>
      </c>
      <c r="V20" s="450">
        <f t="shared" si="0"/>
        <v>12290</v>
      </c>
      <c r="W20" s="451"/>
      <c r="X20" s="27" t="s">
        <v>20</v>
      </c>
      <c r="Y20" s="27"/>
      <c r="Z20" s="446"/>
      <c r="AA20" s="446"/>
      <c r="AB20" s="446"/>
      <c r="AC20" s="446"/>
      <c r="AD20" s="446"/>
      <c r="AH20" s="1">
        <f t="shared" si="1"/>
        <v>0</v>
      </c>
      <c r="AI20" s="1">
        <f t="shared" si="2"/>
        <v>0</v>
      </c>
      <c r="AJ20" s="1">
        <f t="shared" si="3"/>
        <v>9919.2900000000009</v>
      </c>
      <c r="AK20" s="1"/>
      <c r="AL20" s="1"/>
      <c r="AM20" s="1">
        <f t="shared" si="4"/>
        <v>0</v>
      </c>
      <c r="AN20" s="1">
        <f t="shared" si="5"/>
        <v>0</v>
      </c>
      <c r="AO20" s="1">
        <f t="shared" si="6"/>
        <v>10584.75</v>
      </c>
      <c r="AP20" s="1"/>
    </row>
    <row r="21" spans="2:42" x14ac:dyDescent="0.3">
      <c r="B21" s="452" t="s">
        <v>142</v>
      </c>
      <c r="C21" s="17" t="s">
        <v>172</v>
      </c>
      <c r="D21" s="428" t="s">
        <v>181</v>
      </c>
      <c r="E21" s="429">
        <v>0</v>
      </c>
      <c r="F21" s="453" t="s">
        <v>182</v>
      </c>
      <c r="G21" s="20"/>
      <c r="H21" s="431"/>
      <c r="I21" s="431"/>
      <c r="J21" s="432"/>
      <c r="K21" s="397"/>
      <c r="L21" s="450"/>
      <c r="M21" s="450"/>
      <c r="N21" s="451"/>
      <c r="O21" s="433">
        <v>7.0000000000000007E-2</v>
      </c>
      <c r="P21" s="433">
        <v>7.0000000000000007E-2</v>
      </c>
      <c r="Q21" s="433">
        <v>7.0000000000000007E-2</v>
      </c>
      <c r="S21" t="e">
        <v>#N/A</v>
      </c>
      <c r="T21" s="397">
        <f>+T20+600</f>
        <v>13090</v>
      </c>
      <c r="U21" s="450">
        <v>0</v>
      </c>
      <c r="V21" s="450">
        <f t="shared" si="0"/>
        <v>13090</v>
      </c>
      <c r="W21" s="451"/>
      <c r="X21" s="27" t="s">
        <v>20</v>
      </c>
      <c r="Y21" s="27"/>
      <c r="Z21" s="446"/>
      <c r="AA21" s="446"/>
      <c r="AB21" s="446"/>
      <c r="AC21" s="446"/>
      <c r="AD21" s="446"/>
      <c r="AH21" s="1">
        <f t="shared" si="1"/>
        <v>0</v>
      </c>
      <c r="AI21" s="1">
        <f t="shared" si="2"/>
        <v>0</v>
      </c>
      <c r="AJ21" s="1">
        <f t="shared" si="3"/>
        <v>11093.22</v>
      </c>
      <c r="AK21" s="1"/>
      <c r="AL21" s="1"/>
      <c r="AM21" s="1">
        <f t="shared" si="4"/>
        <v>0</v>
      </c>
      <c r="AN21" s="1">
        <f t="shared" si="5"/>
        <v>0</v>
      </c>
      <c r="AO21" s="1">
        <f t="shared" si="6"/>
        <v>11093.22</v>
      </c>
      <c r="AP21" s="1"/>
    </row>
    <row r="22" spans="2:42" x14ac:dyDescent="0.3">
      <c r="B22" s="452" t="s">
        <v>142</v>
      </c>
      <c r="C22" s="17" t="s">
        <v>172</v>
      </c>
      <c r="D22" s="428" t="s">
        <v>183</v>
      </c>
      <c r="E22" s="429">
        <v>0.05</v>
      </c>
      <c r="F22" s="453" t="s">
        <v>184</v>
      </c>
      <c r="G22" s="20"/>
      <c r="H22" s="431"/>
      <c r="I22" s="431"/>
      <c r="J22" s="432"/>
      <c r="K22" s="397"/>
      <c r="L22" s="450"/>
      <c r="M22" s="450"/>
      <c r="N22" s="451"/>
      <c r="O22" s="433"/>
      <c r="P22" s="433"/>
      <c r="Q22" s="433"/>
      <c r="T22" s="397">
        <v>11790</v>
      </c>
      <c r="U22" s="450">
        <v>500</v>
      </c>
      <c r="V22" s="450">
        <f t="shared" si="0"/>
        <v>11290</v>
      </c>
      <c r="W22" s="451"/>
      <c r="X22" s="27" t="s">
        <v>20</v>
      </c>
      <c r="Y22" s="27"/>
      <c r="Z22" s="446"/>
      <c r="AA22" s="446"/>
      <c r="AB22" s="446"/>
      <c r="AC22" s="446"/>
      <c r="AD22" s="446"/>
      <c r="AH22" s="1">
        <f t="shared" si="1"/>
        <v>0</v>
      </c>
      <c r="AI22" s="1">
        <f t="shared" si="2"/>
        <v>0</v>
      </c>
      <c r="AJ22" s="1">
        <f t="shared" si="3"/>
        <v>9112.19</v>
      </c>
      <c r="AK22" s="1"/>
      <c r="AL22" s="1"/>
      <c r="AM22" s="1">
        <f t="shared" si="4"/>
        <v>0</v>
      </c>
      <c r="AN22" s="1">
        <f t="shared" si="5"/>
        <v>0</v>
      </c>
      <c r="AO22" s="1">
        <f t="shared" si="6"/>
        <v>9991.5300000000007</v>
      </c>
      <c r="AP22" s="1"/>
    </row>
    <row r="23" spans="2:42" s="478" customFormat="1" x14ac:dyDescent="0.3">
      <c r="B23" s="472" t="s">
        <v>142</v>
      </c>
      <c r="C23" s="22" t="s">
        <v>185</v>
      </c>
      <c r="D23" s="473" t="s">
        <v>186</v>
      </c>
      <c r="E23" s="474">
        <v>0.1</v>
      </c>
      <c r="F23" s="475" t="s">
        <v>187</v>
      </c>
      <c r="G23" s="23">
        <v>9990</v>
      </c>
      <c r="H23" s="476">
        <v>0</v>
      </c>
      <c r="I23" s="476">
        <f>+G23-H23</f>
        <v>9990</v>
      </c>
      <c r="J23" s="477"/>
      <c r="K23" s="23"/>
      <c r="L23" s="476"/>
      <c r="M23" s="476"/>
      <c r="N23" s="477"/>
      <c r="O23" s="433">
        <v>7.0000000000000007E-2</v>
      </c>
      <c r="P23" s="433">
        <v>7.0000000000000007E-2</v>
      </c>
      <c r="Q23" s="433">
        <v>7.0000000000000007E-2</v>
      </c>
      <c r="S23" t="s">
        <v>188</v>
      </c>
      <c r="T23" s="23">
        <v>11290</v>
      </c>
      <c r="U23" s="476">
        <v>0</v>
      </c>
      <c r="V23" s="476">
        <f t="shared" si="0"/>
        <v>11290</v>
      </c>
      <c r="W23" s="477"/>
      <c r="X23" s="29" t="s">
        <v>20</v>
      </c>
      <c r="Y23" s="29" t="s">
        <v>189</v>
      </c>
      <c r="Z23" s="479"/>
      <c r="AA23" s="435">
        <f>+V23*0.05</f>
        <v>564.5</v>
      </c>
      <c r="AB23" s="435">
        <f>+V23-AA23</f>
        <v>10725.5</v>
      </c>
      <c r="AC23" s="435">
        <v>400</v>
      </c>
      <c r="AD23" s="436">
        <f>+AB23-AC23</f>
        <v>10325.5</v>
      </c>
      <c r="AH23" s="1">
        <f t="shared" si="1"/>
        <v>7696.46</v>
      </c>
      <c r="AI23" s="1">
        <f t="shared" si="2"/>
        <v>0</v>
      </c>
      <c r="AJ23" s="1">
        <f t="shared" si="3"/>
        <v>8698</v>
      </c>
      <c r="AK23" s="1"/>
      <c r="AL23" s="1"/>
      <c r="AM23" s="1">
        <f t="shared" si="4"/>
        <v>8466.1</v>
      </c>
      <c r="AN23" s="1">
        <f t="shared" si="5"/>
        <v>0</v>
      </c>
      <c r="AO23" s="1">
        <f t="shared" si="6"/>
        <v>9567.7999999999993</v>
      </c>
      <c r="AP23" s="1"/>
    </row>
    <row r="24" spans="2:42" x14ac:dyDescent="0.3">
      <c r="B24" s="452" t="s">
        <v>142</v>
      </c>
      <c r="C24" s="17" t="s">
        <v>185</v>
      </c>
      <c r="D24" s="428" t="s">
        <v>190</v>
      </c>
      <c r="E24" s="429">
        <v>0</v>
      </c>
      <c r="F24" s="453" t="s">
        <v>191</v>
      </c>
      <c r="G24" s="20">
        <v>9990</v>
      </c>
      <c r="H24" s="431">
        <v>0</v>
      </c>
      <c r="I24" s="431">
        <f>+G24-H24</f>
        <v>9990</v>
      </c>
      <c r="J24" s="432"/>
      <c r="K24" s="20"/>
      <c r="L24" s="431"/>
      <c r="M24" s="431"/>
      <c r="N24" s="432"/>
      <c r="O24" s="433">
        <v>7.0000000000000007E-2</v>
      </c>
      <c r="P24" s="433">
        <v>7.0000000000000007E-2</v>
      </c>
      <c r="Q24" s="433">
        <v>7.0000000000000007E-2</v>
      </c>
      <c r="S24" t="e">
        <v>#N/A</v>
      </c>
      <c r="T24" s="20">
        <f>+T23+300</f>
        <v>11590</v>
      </c>
      <c r="U24" s="431">
        <v>0</v>
      </c>
      <c r="V24" s="431">
        <f t="shared" si="0"/>
        <v>11590</v>
      </c>
      <c r="W24" s="432"/>
      <c r="X24" s="380" t="s">
        <v>20</v>
      </c>
      <c r="Y24" s="380" t="s">
        <v>189</v>
      </c>
      <c r="Z24" s="434"/>
      <c r="AA24" s="435">
        <f>+V24*0.05</f>
        <v>579.5</v>
      </c>
      <c r="AB24" s="435">
        <f>+V24-AA24</f>
        <v>11010.5</v>
      </c>
      <c r="AC24" s="435">
        <v>400</v>
      </c>
      <c r="AD24" s="436">
        <f>+AB24-AC24</f>
        <v>10610.5</v>
      </c>
      <c r="AH24" s="1">
        <f t="shared" si="1"/>
        <v>8466.1</v>
      </c>
      <c r="AI24" s="1">
        <f t="shared" si="2"/>
        <v>0</v>
      </c>
      <c r="AJ24" s="1">
        <f t="shared" si="3"/>
        <v>9822.0300000000007</v>
      </c>
      <c r="AK24" s="1"/>
      <c r="AL24" s="1"/>
      <c r="AM24" s="1">
        <f t="shared" si="4"/>
        <v>8466.1</v>
      </c>
      <c r="AN24" s="1">
        <f t="shared" si="5"/>
        <v>0</v>
      </c>
      <c r="AO24" s="1">
        <f t="shared" si="6"/>
        <v>9822.0300000000007</v>
      </c>
      <c r="AP24" s="1"/>
    </row>
    <row r="25" spans="2:42" x14ac:dyDescent="0.3">
      <c r="B25" s="452" t="s">
        <v>142</v>
      </c>
      <c r="C25" s="17" t="s">
        <v>185</v>
      </c>
      <c r="D25" s="428" t="s">
        <v>192</v>
      </c>
      <c r="E25" s="429">
        <v>0</v>
      </c>
      <c r="F25" s="453" t="s">
        <v>193</v>
      </c>
      <c r="G25" s="20">
        <v>9990</v>
      </c>
      <c r="H25" s="431">
        <v>0</v>
      </c>
      <c r="I25" s="431">
        <f>+G25-H25</f>
        <v>9990</v>
      </c>
      <c r="J25" s="432"/>
      <c r="K25" s="20"/>
      <c r="L25" s="431"/>
      <c r="M25" s="431"/>
      <c r="N25" s="432"/>
      <c r="O25" s="433">
        <v>7.0000000000000007E-2</v>
      </c>
      <c r="P25" s="433">
        <v>7.0000000000000007E-2</v>
      </c>
      <c r="Q25" s="433">
        <v>7.0000000000000007E-2</v>
      </c>
      <c r="T25" s="20">
        <f>+T24</f>
        <v>11590</v>
      </c>
      <c r="U25" s="431">
        <v>0</v>
      </c>
      <c r="V25" s="431">
        <f t="shared" si="0"/>
        <v>11590</v>
      </c>
      <c r="W25" s="432"/>
      <c r="X25" s="380" t="s">
        <v>20</v>
      </c>
      <c r="Y25" s="380" t="s">
        <v>189</v>
      </c>
      <c r="Z25" s="434"/>
      <c r="AA25" s="435">
        <f>+V25*0.05</f>
        <v>579.5</v>
      </c>
      <c r="AB25" s="435">
        <f>+V25-AA25</f>
        <v>11010.5</v>
      </c>
      <c r="AC25" s="435">
        <v>400</v>
      </c>
      <c r="AD25" s="436">
        <f>+AB25-AC25</f>
        <v>10610.5</v>
      </c>
      <c r="AH25" s="1">
        <f t="shared" si="1"/>
        <v>8466.1</v>
      </c>
      <c r="AI25" s="1">
        <f t="shared" si="2"/>
        <v>0</v>
      </c>
      <c r="AJ25" s="1">
        <f t="shared" si="3"/>
        <v>9822.0300000000007</v>
      </c>
      <c r="AK25" s="1"/>
      <c r="AL25" s="1"/>
      <c r="AM25" s="1">
        <f t="shared" si="4"/>
        <v>8466.1</v>
      </c>
      <c r="AN25" s="1">
        <f t="shared" si="5"/>
        <v>0</v>
      </c>
      <c r="AO25" s="1">
        <f t="shared" si="6"/>
        <v>9822.0300000000007</v>
      </c>
      <c r="AP25" s="1"/>
    </row>
    <row r="26" spans="2:42" x14ac:dyDescent="0.3">
      <c r="B26" s="480" t="s">
        <v>142</v>
      </c>
      <c r="C26" s="19" t="s">
        <v>185</v>
      </c>
      <c r="D26" s="481" t="s">
        <v>194</v>
      </c>
      <c r="E26" s="482">
        <v>0</v>
      </c>
      <c r="F26" s="483" t="s">
        <v>195</v>
      </c>
      <c r="G26" s="21">
        <v>9990</v>
      </c>
      <c r="H26" s="484">
        <v>0</v>
      </c>
      <c r="I26" s="484">
        <f>+G26-H26</f>
        <v>9990</v>
      </c>
      <c r="J26" s="485"/>
      <c r="K26" s="21"/>
      <c r="L26" s="484"/>
      <c r="M26" s="484"/>
      <c r="N26" s="485"/>
      <c r="O26" s="433">
        <v>7.0000000000000007E-2</v>
      </c>
      <c r="P26" s="433">
        <v>7.0000000000000007E-2</v>
      </c>
      <c r="Q26" s="433">
        <v>7.0000000000000007E-2</v>
      </c>
      <c r="S26" t="e">
        <v>#N/A</v>
      </c>
      <c r="T26" s="21">
        <f>+T25</f>
        <v>11590</v>
      </c>
      <c r="U26" s="484">
        <v>0</v>
      </c>
      <c r="V26" s="484">
        <f t="shared" si="0"/>
        <v>11590</v>
      </c>
      <c r="W26" s="485"/>
      <c r="X26" s="25" t="s">
        <v>20</v>
      </c>
      <c r="Y26" s="380" t="s">
        <v>189</v>
      </c>
      <c r="Z26" s="434"/>
      <c r="AA26" s="435">
        <f>+V26*0.05</f>
        <v>579.5</v>
      </c>
      <c r="AB26" s="435">
        <f>+V26-AA26</f>
        <v>11010.5</v>
      </c>
      <c r="AC26" s="435">
        <v>400</v>
      </c>
      <c r="AD26" s="436">
        <f>+AB26-AC26</f>
        <v>10610.5</v>
      </c>
      <c r="AH26" s="1">
        <f t="shared" si="1"/>
        <v>8466.1</v>
      </c>
      <c r="AI26" s="1">
        <f t="shared" si="2"/>
        <v>0</v>
      </c>
      <c r="AJ26" s="1">
        <f t="shared" si="3"/>
        <v>9822.0300000000007</v>
      </c>
      <c r="AK26" s="1"/>
      <c r="AL26" s="1"/>
      <c r="AM26" s="1">
        <f t="shared" si="4"/>
        <v>8466.1</v>
      </c>
      <c r="AN26" s="1">
        <f t="shared" si="5"/>
        <v>0</v>
      </c>
      <c r="AO26" s="1">
        <f t="shared" si="6"/>
        <v>9822.0300000000007</v>
      </c>
      <c r="AP26" s="1"/>
    </row>
    <row r="27" spans="2:42" x14ac:dyDescent="0.3">
      <c r="B27" s="472" t="s">
        <v>142</v>
      </c>
      <c r="C27" s="22" t="s">
        <v>196</v>
      </c>
      <c r="D27" s="428" t="s">
        <v>197</v>
      </c>
      <c r="E27" s="429">
        <v>0</v>
      </c>
      <c r="F27" s="453" t="s">
        <v>198</v>
      </c>
      <c r="G27" s="20"/>
      <c r="H27" s="431"/>
      <c r="I27" s="431"/>
      <c r="J27" s="432"/>
      <c r="K27" s="20">
        <v>36990</v>
      </c>
      <c r="L27" s="431">
        <v>0</v>
      </c>
      <c r="M27" s="431">
        <f>+K27-L27</f>
        <v>36990</v>
      </c>
      <c r="N27" s="432"/>
      <c r="O27" s="433">
        <v>7.0000000000000007E-2</v>
      </c>
      <c r="P27" s="433">
        <v>7.0000000000000007E-2</v>
      </c>
      <c r="Q27" s="433">
        <v>7.0000000000000007E-2</v>
      </c>
      <c r="T27" s="20">
        <v>37990</v>
      </c>
      <c r="U27" s="431">
        <v>0</v>
      </c>
      <c r="V27" s="431">
        <f t="shared" si="0"/>
        <v>37990</v>
      </c>
      <c r="W27" s="432"/>
      <c r="X27" s="380" t="s">
        <v>20</v>
      </c>
      <c r="Y27" s="29"/>
      <c r="Z27" s="479"/>
      <c r="AA27" s="479"/>
      <c r="AB27" s="479"/>
      <c r="AC27" s="479"/>
      <c r="AD27" s="479"/>
      <c r="AH27" s="1">
        <f t="shared" si="1"/>
        <v>0</v>
      </c>
      <c r="AI27" s="1">
        <f t="shared" si="2"/>
        <v>31347.46</v>
      </c>
      <c r="AJ27" s="1">
        <f t="shared" si="3"/>
        <v>32194.92</v>
      </c>
      <c r="AK27" s="1"/>
      <c r="AL27" s="1"/>
      <c r="AM27" s="1">
        <f t="shared" si="4"/>
        <v>0</v>
      </c>
      <c r="AN27" s="1">
        <f t="shared" si="5"/>
        <v>31347.46</v>
      </c>
      <c r="AO27" s="1">
        <f t="shared" si="6"/>
        <v>32194.92</v>
      </c>
      <c r="AP27" s="1"/>
    </row>
    <row r="28" spans="2:42" s="478" customFormat="1" x14ac:dyDescent="0.3">
      <c r="B28" s="472" t="s">
        <v>142</v>
      </c>
      <c r="C28" s="22" t="s">
        <v>199</v>
      </c>
      <c r="D28" s="473" t="s">
        <v>200</v>
      </c>
      <c r="E28" s="474">
        <v>0</v>
      </c>
      <c r="F28" s="475" t="s">
        <v>201</v>
      </c>
      <c r="G28" s="23"/>
      <c r="H28" s="476"/>
      <c r="I28" s="476"/>
      <c r="J28" s="477"/>
      <c r="K28" s="23"/>
      <c r="L28" s="476"/>
      <c r="M28" s="476"/>
      <c r="N28" s="477"/>
      <c r="O28" s="433">
        <v>7.0000000000000007E-2</v>
      </c>
      <c r="P28" s="433">
        <v>7.0000000000000007E-2</v>
      </c>
      <c r="Q28" s="433">
        <v>7.0000000000000007E-2</v>
      </c>
      <c r="S28" t="s">
        <v>202</v>
      </c>
      <c r="T28" s="23">
        <v>41990</v>
      </c>
      <c r="U28" s="476">
        <v>500</v>
      </c>
      <c r="V28" s="476">
        <f t="shared" si="0"/>
        <v>41490</v>
      </c>
      <c r="W28" s="477"/>
      <c r="X28" s="29">
        <v>0</v>
      </c>
      <c r="Y28" s="29"/>
      <c r="Z28" s="479"/>
      <c r="AA28" s="479"/>
      <c r="AB28" s="479"/>
      <c r="AC28" s="479"/>
      <c r="AD28" s="479"/>
      <c r="AH28" s="1">
        <f t="shared" si="1"/>
        <v>0</v>
      </c>
      <c r="AI28" s="1">
        <f t="shared" si="2"/>
        <v>0</v>
      </c>
      <c r="AJ28" s="1">
        <f t="shared" si="3"/>
        <v>35161.019999999997</v>
      </c>
      <c r="AK28" s="1"/>
      <c r="AL28" s="1"/>
      <c r="AM28" s="1">
        <f t="shared" si="4"/>
        <v>0</v>
      </c>
      <c r="AN28" s="1">
        <f t="shared" si="5"/>
        <v>0</v>
      </c>
      <c r="AO28" s="1">
        <f t="shared" si="6"/>
        <v>35584.75</v>
      </c>
      <c r="AP28" s="1"/>
    </row>
    <row r="29" spans="2:42" x14ac:dyDescent="0.3">
      <c r="B29" s="6" t="s">
        <v>142</v>
      </c>
      <c r="C29" s="15" t="s">
        <v>203</v>
      </c>
      <c r="D29" s="438" t="s">
        <v>204</v>
      </c>
      <c r="E29" s="439">
        <v>0</v>
      </c>
      <c r="F29" s="440" t="s">
        <v>205</v>
      </c>
      <c r="G29" s="441"/>
      <c r="H29" s="442"/>
      <c r="I29" s="442"/>
      <c r="J29" s="443"/>
      <c r="K29" s="441"/>
      <c r="L29" s="442"/>
      <c r="M29" s="442"/>
      <c r="N29" s="443"/>
      <c r="O29" s="433">
        <v>7.0000000000000007E-2</v>
      </c>
      <c r="P29" s="433">
        <v>7.0000000000000007E-2</v>
      </c>
      <c r="Q29" s="433">
        <v>7.0000000000000007E-2</v>
      </c>
      <c r="S29" t="e">
        <v>#N/A</v>
      </c>
      <c r="T29" s="441"/>
      <c r="U29" s="442"/>
      <c r="V29" s="442"/>
      <c r="W29" s="443"/>
      <c r="X29" s="26">
        <v>0</v>
      </c>
      <c r="Y29" s="27"/>
      <c r="Z29" s="446"/>
      <c r="AA29" s="446"/>
      <c r="AB29" s="446"/>
      <c r="AC29" s="446"/>
      <c r="AD29" s="446"/>
      <c r="AH29" s="1">
        <f t="shared" si="1"/>
        <v>0</v>
      </c>
      <c r="AI29" s="1">
        <f t="shared" si="2"/>
        <v>0</v>
      </c>
      <c r="AJ29" s="1">
        <f t="shared" si="3"/>
        <v>0</v>
      </c>
      <c r="AK29" s="1"/>
      <c r="AL29" s="1"/>
      <c r="AM29" s="1">
        <f t="shared" si="4"/>
        <v>0</v>
      </c>
      <c r="AN29" s="1">
        <f t="shared" si="5"/>
        <v>0</v>
      </c>
      <c r="AO29" s="1">
        <f t="shared" si="6"/>
        <v>0</v>
      </c>
      <c r="AP29" s="1"/>
    </row>
    <row r="30" spans="2:42" x14ac:dyDescent="0.3">
      <c r="B30" s="6" t="s">
        <v>142</v>
      </c>
      <c r="C30" s="15" t="s">
        <v>203</v>
      </c>
      <c r="D30" s="438" t="s">
        <v>206</v>
      </c>
      <c r="E30" s="439">
        <v>0</v>
      </c>
      <c r="F30" s="440" t="s">
        <v>207</v>
      </c>
      <c r="G30" s="441"/>
      <c r="H30" s="442"/>
      <c r="I30" s="442"/>
      <c r="J30" s="443"/>
      <c r="K30" s="23"/>
      <c r="L30" s="476"/>
      <c r="M30" s="476"/>
      <c r="N30" s="477"/>
      <c r="O30" s="444">
        <v>7.0000000000000007E-2</v>
      </c>
      <c r="P30" s="444">
        <v>7.0000000000000007E-2</v>
      </c>
      <c r="Q30" s="444">
        <v>7.0000000000000007E-2</v>
      </c>
      <c r="R30" s="16"/>
      <c r="S30" s="16" t="s">
        <v>208</v>
      </c>
      <c r="T30" s="23">
        <v>19290</v>
      </c>
      <c r="U30" s="476">
        <v>1000</v>
      </c>
      <c r="V30" s="476">
        <f>+T30-U30</f>
        <v>18290</v>
      </c>
      <c r="W30" s="477"/>
      <c r="X30" s="29">
        <v>0</v>
      </c>
      <c r="Y30" s="29"/>
      <c r="Z30" s="479"/>
      <c r="AA30" s="479"/>
      <c r="AB30" s="479"/>
      <c r="AC30" s="479"/>
      <c r="AD30" s="479"/>
      <c r="AH30" s="1">
        <f t="shared" si="1"/>
        <v>0</v>
      </c>
      <c r="AI30" s="1">
        <f t="shared" si="2"/>
        <v>0</v>
      </c>
      <c r="AJ30" s="1">
        <f t="shared" si="3"/>
        <v>15500</v>
      </c>
      <c r="AK30" s="1"/>
      <c r="AL30" s="1"/>
      <c r="AM30" s="1">
        <f t="shared" si="4"/>
        <v>0</v>
      </c>
      <c r="AN30" s="1">
        <f t="shared" si="5"/>
        <v>0</v>
      </c>
      <c r="AO30" s="1">
        <f t="shared" si="6"/>
        <v>16347.46</v>
      </c>
      <c r="AP30" s="1"/>
    </row>
    <row r="31" spans="2:42" x14ac:dyDescent="0.3">
      <c r="B31" s="452" t="s">
        <v>142</v>
      </c>
      <c r="C31" s="17" t="s">
        <v>203</v>
      </c>
      <c r="D31" s="428" t="s">
        <v>209</v>
      </c>
      <c r="E31" s="429">
        <v>0</v>
      </c>
      <c r="F31" s="453" t="s">
        <v>210</v>
      </c>
      <c r="G31" s="20"/>
      <c r="H31" s="431"/>
      <c r="I31" s="431"/>
      <c r="J31" s="432"/>
      <c r="K31" s="20"/>
      <c r="L31" s="431"/>
      <c r="M31" s="431"/>
      <c r="N31" s="432"/>
      <c r="O31" s="433">
        <v>7.0000000000000007E-2</v>
      </c>
      <c r="P31" s="433">
        <v>7.0000000000000007E-2</v>
      </c>
      <c r="Q31" s="433">
        <v>7.0000000000000007E-2</v>
      </c>
      <c r="S31" t="e">
        <v>#N/A</v>
      </c>
      <c r="T31" s="20">
        <v>20290</v>
      </c>
      <c r="U31" s="431">
        <v>1000</v>
      </c>
      <c r="V31" s="431">
        <f>+T31-U31</f>
        <v>19290</v>
      </c>
      <c r="W31" s="432"/>
      <c r="X31" s="380">
        <v>0</v>
      </c>
      <c r="Y31" s="380"/>
      <c r="Z31" s="434"/>
      <c r="AA31" s="434"/>
      <c r="AB31" s="434"/>
      <c r="AC31" s="434"/>
      <c r="AD31" s="434"/>
      <c r="AH31" s="1">
        <f t="shared" si="1"/>
        <v>0</v>
      </c>
      <c r="AI31" s="1">
        <f t="shared" si="2"/>
        <v>0</v>
      </c>
      <c r="AJ31" s="1">
        <f t="shared" si="3"/>
        <v>16347.46</v>
      </c>
      <c r="AK31" s="1"/>
      <c r="AL31" s="1"/>
      <c r="AM31" s="1">
        <f t="shared" si="4"/>
        <v>0</v>
      </c>
      <c r="AN31" s="1">
        <f t="shared" si="5"/>
        <v>0</v>
      </c>
      <c r="AO31" s="1">
        <f t="shared" si="6"/>
        <v>17194.919999999998</v>
      </c>
      <c r="AP31" s="1"/>
    </row>
    <row r="32" spans="2:42" x14ac:dyDescent="0.3">
      <c r="B32" s="452" t="s">
        <v>142</v>
      </c>
      <c r="C32" s="17" t="s">
        <v>203</v>
      </c>
      <c r="D32" s="428" t="s">
        <v>211</v>
      </c>
      <c r="E32" s="429">
        <v>0</v>
      </c>
      <c r="F32" s="453" t="s">
        <v>212</v>
      </c>
      <c r="G32" s="20"/>
      <c r="H32" s="431"/>
      <c r="I32" s="431"/>
      <c r="J32" s="432"/>
      <c r="K32" s="20"/>
      <c r="L32" s="431"/>
      <c r="M32" s="431"/>
      <c r="N32" s="432"/>
      <c r="O32" s="433">
        <v>7.0000000000000007E-2</v>
      </c>
      <c r="P32" s="433">
        <v>7.0000000000000007E-2</v>
      </c>
      <c r="Q32" s="433">
        <v>7.0000000000000007E-2</v>
      </c>
      <c r="S32" t="e">
        <v>#N/A</v>
      </c>
      <c r="T32" s="20"/>
      <c r="U32" s="431"/>
      <c r="V32" s="431"/>
      <c r="W32" s="432"/>
      <c r="X32" s="380">
        <v>0</v>
      </c>
      <c r="Y32" s="380"/>
      <c r="Z32" s="434"/>
      <c r="AA32" s="434"/>
      <c r="AB32" s="434"/>
      <c r="AC32" s="434"/>
      <c r="AD32" s="434"/>
      <c r="AH32" s="1">
        <f t="shared" si="1"/>
        <v>0</v>
      </c>
      <c r="AI32" s="1">
        <f t="shared" si="2"/>
        <v>0</v>
      </c>
      <c r="AJ32" s="1">
        <f t="shared" si="3"/>
        <v>0</v>
      </c>
      <c r="AK32" s="1"/>
      <c r="AL32" s="1"/>
      <c r="AM32" s="1">
        <f t="shared" si="4"/>
        <v>0</v>
      </c>
      <c r="AN32" s="1">
        <f t="shared" si="5"/>
        <v>0</v>
      </c>
      <c r="AO32" s="1">
        <f t="shared" si="6"/>
        <v>0</v>
      </c>
      <c r="AP32" s="1"/>
    </row>
    <row r="33" spans="2:42" x14ac:dyDescent="0.3">
      <c r="B33" s="452" t="s">
        <v>142</v>
      </c>
      <c r="C33" s="17" t="s">
        <v>203</v>
      </c>
      <c r="D33" s="428" t="s">
        <v>213</v>
      </c>
      <c r="E33" s="429">
        <v>0</v>
      </c>
      <c r="F33" s="430" t="s">
        <v>214</v>
      </c>
      <c r="G33" s="20"/>
      <c r="H33" s="431"/>
      <c r="I33" s="431"/>
      <c r="J33" s="432"/>
      <c r="K33" s="20"/>
      <c r="L33" s="431"/>
      <c r="M33" s="431"/>
      <c r="N33" s="432"/>
      <c r="O33" s="433">
        <v>7.0000000000000007E-2</v>
      </c>
      <c r="P33" s="433">
        <v>7.0000000000000007E-2</v>
      </c>
      <c r="Q33" s="433">
        <v>7.0000000000000007E-2</v>
      </c>
      <c r="S33" t="s">
        <v>215</v>
      </c>
      <c r="T33" s="20">
        <v>20290</v>
      </c>
      <c r="U33" s="431">
        <v>100</v>
      </c>
      <c r="V33" s="431">
        <f t="shared" ref="V33:V38" si="7">+T33-U33</f>
        <v>20190</v>
      </c>
      <c r="W33" s="432"/>
      <c r="X33" s="380">
        <v>0</v>
      </c>
      <c r="Y33" s="380"/>
      <c r="Z33" s="434"/>
      <c r="AA33" s="434"/>
      <c r="AB33" s="434"/>
      <c r="AC33" s="434"/>
      <c r="AD33" s="434"/>
      <c r="AH33" s="1">
        <f t="shared" si="1"/>
        <v>0</v>
      </c>
      <c r="AI33" s="1">
        <f t="shared" si="2"/>
        <v>0</v>
      </c>
      <c r="AJ33" s="1">
        <f t="shared" si="3"/>
        <v>17110.169999999998</v>
      </c>
      <c r="AK33" s="1"/>
      <c r="AL33" s="1"/>
      <c r="AM33" s="1">
        <f t="shared" si="4"/>
        <v>0</v>
      </c>
      <c r="AN33" s="1">
        <f t="shared" si="5"/>
        <v>0</v>
      </c>
      <c r="AO33" s="1">
        <f t="shared" si="6"/>
        <v>17194.919999999998</v>
      </c>
      <c r="AP33" s="1"/>
    </row>
    <row r="34" spans="2:42" x14ac:dyDescent="0.3">
      <c r="B34" s="452" t="s">
        <v>142</v>
      </c>
      <c r="C34" s="17" t="s">
        <v>203</v>
      </c>
      <c r="D34" s="428" t="s">
        <v>216</v>
      </c>
      <c r="E34" s="429">
        <v>0</v>
      </c>
      <c r="F34" s="453" t="s">
        <v>217</v>
      </c>
      <c r="G34" s="20"/>
      <c r="H34" s="431"/>
      <c r="I34" s="431"/>
      <c r="J34" s="432"/>
      <c r="K34" s="20"/>
      <c r="L34" s="431"/>
      <c r="M34" s="431"/>
      <c r="N34" s="432"/>
      <c r="O34" s="433">
        <v>7.0000000000000007E-2</v>
      </c>
      <c r="P34" s="433">
        <v>7.0000000000000007E-2</v>
      </c>
      <c r="Q34" s="433">
        <v>7.0000000000000007E-2</v>
      </c>
      <c r="S34" t="e">
        <v>#N/A</v>
      </c>
      <c r="T34" s="20">
        <v>21290</v>
      </c>
      <c r="U34" s="431">
        <v>100</v>
      </c>
      <c r="V34" s="431">
        <f t="shared" si="7"/>
        <v>21190</v>
      </c>
      <c r="W34" s="432"/>
      <c r="X34" s="380">
        <v>0</v>
      </c>
      <c r="Y34" s="380"/>
      <c r="Z34" s="434"/>
      <c r="AA34" s="434"/>
      <c r="AB34" s="434"/>
      <c r="AC34" s="434"/>
      <c r="AD34" s="434"/>
      <c r="AH34" s="1">
        <f t="shared" si="1"/>
        <v>0</v>
      </c>
      <c r="AI34" s="1">
        <f t="shared" si="2"/>
        <v>0</v>
      </c>
      <c r="AJ34" s="1">
        <f t="shared" si="3"/>
        <v>17957.63</v>
      </c>
      <c r="AK34" s="1"/>
      <c r="AL34" s="1"/>
      <c r="AM34" s="1">
        <f t="shared" si="4"/>
        <v>0</v>
      </c>
      <c r="AN34" s="1">
        <f t="shared" si="5"/>
        <v>0</v>
      </c>
      <c r="AO34" s="1">
        <f t="shared" si="6"/>
        <v>18042.37</v>
      </c>
      <c r="AP34" s="1"/>
    </row>
    <row r="35" spans="2:42" x14ac:dyDescent="0.3">
      <c r="B35" s="452" t="s">
        <v>142</v>
      </c>
      <c r="C35" s="17" t="s">
        <v>203</v>
      </c>
      <c r="D35" s="428" t="s">
        <v>218</v>
      </c>
      <c r="E35" s="429">
        <v>0</v>
      </c>
      <c r="F35" s="453" t="s">
        <v>219</v>
      </c>
      <c r="G35" s="20"/>
      <c r="H35" s="431"/>
      <c r="I35" s="431">
        <f>+G35-H35</f>
        <v>0</v>
      </c>
      <c r="J35" s="432"/>
      <c r="K35" s="20"/>
      <c r="L35" s="431"/>
      <c r="M35" s="431"/>
      <c r="N35" s="432"/>
      <c r="O35" s="433">
        <v>7.0000000000000007E-2</v>
      </c>
      <c r="P35" s="433">
        <v>7.0000000000000007E-2</v>
      </c>
      <c r="Q35" s="433">
        <v>7.0000000000000007E-2</v>
      </c>
      <c r="S35" t="e">
        <v>#N/A</v>
      </c>
      <c r="T35" s="20">
        <v>20990</v>
      </c>
      <c r="U35" s="431">
        <v>500</v>
      </c>
      <c r="V35" s="431">
        <f t="shared" si="7"/>
        <v>20490</v>
      </c>
      <c r="W35" s="432"/>
      <c r="X35" s="380">
        <v>0</v>
      </c>
      <c r="Y35" s="380"/>
      <c r="Z35" s="434"/>
      <c r="AA35" s="434"/>
      <c r="AB35" s="434"/>
      <c r="AC35" s="434"/>
      <c r="AD35" s="434"/>
      <c r="AH35" s="1">
        <f t="shared" si="1"/>
        <v>0</v>
      </c>
      <c r="AI35" s="1">
        <f t="shared" si="2"/>
        <v>0</v>
      </c>
      <c r="AJ35" s="1">
        <f t="shared" si="3"/>
        <v>17364.41</v>
      </c>
      <c r="AK35" s="1"/>
      <c r="AL35" s="1"/>
      <c r="AM35" s="1">
        <f t="shared" si="4"/>
        <v>0</v>
      </c>
      <c r="AN35" s="1">
        <f t="shared" si="5"/>
        <v>0</v>
      </c>
      <c r="AO35" s="1">
        <f t="shared" si="6"/>
        <v>17788.14</v>
      </c>
      <c r="AP35" s="1"/>
    </row>
    <row r="36" spans="2:42" x14ac:dyDescent="0.3">
      <c r="B36" s="452" t="s">
        <v>142</v>
      </c>
      <c r="C36" s="17" t="s">
        <v>203</v>
      </c>
      <c r="D36" s="428" t="s">
        <v>220</v>
      </c>
      <c r="E36" s="429">
        <v>0</v>
      </c>
      <c r="F36" s="453" t="s">
        <v>221</v>
      </c>
      <c r="G36" s="20"/>
      <c r="H36" s="431"/>
      <c r="I36" s="431"/>
      <c r="J36" s="432"/>
      <c r="K36" s="20"/>
      <c r="L36" s="431"/>
      <c r="M36" s="431"/>
      <c r="N36" s="432"/>
      <c r="O36" s="433">
        <v>7.0000000000000007E-2</v>
      </c>
      <c r="P36" s="433">
        <v>7.0000000000000007E-2</v>
      </c>
      <c r="Q36" s="433">
        <v>7.0000000000000007E-2</v>
      </c>
      <c r="S36" t="s">
        <v>222</v>
      </c>
      <c r="T36" s="20">
        <v>15490</v>
      </c>
      <c r="U36" s="431">
        <v>200</v>
      </c>
      <c r="V36" s="431">
        <f t="shared" si="7"/>
        <v>15290</v>
      </c>
      <c r="W36" s="432"/>
      <c r="X36" s="380">
        <v>0</v>
      </c>
      <c r="Y36" s="380"/>
      <c r="Z36" s="434"/>
      <c r="AA36" s="434"/>
      <c r="AB36" s="434"/>
      <c r="AC36" s="434"/>
      <c r="AD36" s="434"/>
      <c r="AH36" s="1">
        <f t="shared" si="1"/>
        <v>0</v>
      </c>
      <c r="AI36" s="1">
        <f t="shared" si="2"/>
        <v>0</v>
      </c>
      <c r="AJ36" s="1">
        <f t="shared" si="3"/>
        <v>12957.63</v>
      </c>
      <c r="AK36" s="1"/>
      <c r="AL36" s="1"/>
      <c r="AM36" s="1">
        <f t="shared" si="4"/>
        <v>0</v>
      </c>
      <c r="AN36" s="1">
        <f t="shared" si="5"/>
        <v>0</v>
      </c>
      <c r="AO36" s="1">
        <f t="shared" si="6"/>
        <v>13127.12</v>
      </c>
      <c r="AP36" s="1"/>
    </row>
    <row r="37" spans="2:42" x14ac:dyDescent="0.3">
      <c r="B37" s="480" t="s">
        <v>142</v>
      </c>
      <c r="C37" s="19" t="s">
        <v>203</v>
      </c>
      <c r="D37" s="481" t="s">
        <v>223</v>
      </c>
      <c r="E37" s="482">
        <v>0</v>
      </c>
      <c r="F37" s="483" t="s">
        <v>224</v>
      </c>
      <c r="G37" s="21"/>
      <c r="H37" s="484"/>
      <c r="I37" s="484"/>
      <c r="J37" s="485"/>
      <c r="K37" s="21"/>
      <c r="L37" s="484"/>
      <c r="M37" s="484"/>
      <c r="N37" s="485"/>
      <c r="O37" s="486">
        <v>7.0000000000000007E-2</v>
      </c>
      <c r="P37" s="486">
        <v>7.0000000000000007E-2</v>
      </c>
      <c r="Q37" s="486">
        <v>7.0000000000000007E-2</v>
      </c>
      <c r="R37" s="14"/>
      <c r="S37" s="14" t="e">
        <v>#N/A</v>
      </c>
      <c r="T37" s="21">
        <f>+T36+1000</f>
        <v>16490</v>
      </c>
      <c r="U37" s="484">
        <v>200</v>
      </c>
      <c r="V37" s="484">
        <f t="shared" si="7"/>
        <v>16290</v>
      </c>
      <c r="W37" s="485"/>
      <c r="X37" s="25">
        <v>0</v>
      </c>
      <c r="Y37" s="380"/>
      <c r="Z37" s="434"/>
      <c r="AA37" s="434"/>
      <c r="AB37" s="434"/>
      <c r="AC37" s="434"/>
      <c r="AD37" s="434"/>
      <c r="AH37" s="1">
        <f t="shared" si="1"/>
        <v>0</v>
      </c>
      <c r="AI37" s="1">
        <f t="shared" si="2"/>
        <v>0</v>
      </c>
      <c r="AJ37" s="1">
        <f t="shared" si="3"/>
        <v>13805.08</v>
      </c>
      <c r="AK37" s="1"/>
      <c r="AL37" s="1"/>
      <c r="AM37" s="1">
        <f t="shared" si="4"/>
        <v>0</v>
      </c>
      <c r="AN37" s="1">
        <f t="shared" si="5"/>
        <v>0</v>
      </c>
      <c r="AO37" s="1">
        <f t="shared" si="6"/>
        <v>13974.58</v>
      </c>
      <c r="AP37" s="1"/>
    </row>
    <row r="38" spans="2:42" x14ac:dyDescent="0.3">
      <c r="B38" s="480" t="s">
        <v>142</v>
      </c>
      <c r="C38" s="19" t="s">
        <v>203</v>
      </c>
      <c r="D38" s="481" t="s">
        <v>225</v>
      </c>
      <c r="E38" s="482">
        <v>0</v>
      </c>
      <c r="F38" s="483" t="s">
        <v>226</v>
      </c>
      <c r="G38" s="21">
        <v>15990</v>
      </c>
      <c r="H38" s="484">
        <v>500</v>
      </c>
      <c r="I38" s="484"/>
      <c r="J38" s="485"/>
      <c r="K38" s="21"/>
      <c r="L38" s="484"/>
      <c r="M38" s="484">
        <f>+K38-L38</f>
        <v>0</v>
      </c>
      <c r="N38" s="485"/>
      <c r="O38" s="433">
        <v>7.0000000000000007E-2</v>
      </c>
      <c r="P38" s="433">
        <v>7.0000000000000007E-2</v>
      </c>
      <c r="Q38" s="433">
        <v>7.0000000000000007E-2</v>
      </c>
      <c r="S38" t="e">
        <v>#N/A</v>
      </c>
      <c r="T38" s="21"/>
      <c r="U38" s="484"/>
      <c r="V38" s="484">
        <f t="shared" si="7"/>
        <v>0</v>
      </c>
      <c r="W38" s="485"/>
      <c r="X38" s="25">
        <v>0</v>
      </c>
      <c r="Y38" s="380"/>
      <c r="Z38" s="434"/>
      <c r="AA38" s="434"/>
      <c r="AB38" s="434"/>
      <c r="AC38" s="434"/>
      <c r="AD38" s="434"/>
      <c r="AH38" s="1">
        <f t="shared" si="1"/>
        <v>0</v>
      </c>
      <c r="AI38" s="1">
        <f t="shared" si="2"/>
        <v>0</v>
      </c>
      <c r="AJ38" s="1">
        <f t="shared" si="3"/>
        <v>0</v>
      </c>
      <c r="AK38" s="1"/>
      <c r="AL38" s="1"/>
      <c r="AM38" s="1">
        <f t="shared" si="4"/>
        <v>13550.85</v>
      </c>
      <c r="AN38" s="1">
        <f t="shared" si="5"/>
        <v>0</v>
      </c>
      <c r="AO38" s="1">
        <f t="shared" si="6"/>
        <v>0</v>
      </c>
      <c r="AP38" s="1"/>
    </row>
    <row r="39" spans="2:42" x14ac:dyDescent="0.3">
      <c r="B39" s="6" t="s">
        <v>142</v>
      </c>
      <c r="C39" s="22" t="s">
        <v>227</v>
      </c>
      <c r="D39" s="438" t="s">
        <v>228</v>
      </c>
      <c r="E39" s="439">
        <v>0.1</v>
      </c>
      <c r="F39" s="487" t="s">
        <v>229</v>
      </c>
      <c r="G39" s="441"/>
      <c r="H39" s="442"/>
      <c r="I39" s="442"/>
      <c r="J39" s="443"/>
      <c r="K39" s="23"/>
      <c r="L39" s="476"/>
      <c r="M39" s="476"/>
      <c r="N39" s="477"/>
      <c r="O39" s="433">
        <v>7.0000000000000007E-2</v>
      </c>
      <c r="P39" s="433">
        <v>7.0000000000000007E-2</v>
      </c>
      <c r="Q39" s="433">
        <v>7.0000000000000007E-2</v>
      </c>
      <c r="S39" t="e">
        <v>#N/A</v>
      </c>
      <c r="T39" s="23">
        <v>17490</v>
      </c>
      <c r="U39" s="476">
        <v>200</v>
      </c>
      <c r="V39" s="476">
        <f>+T39-U39</f>
        <v>17290</v>
      </c>
      <c r="W39" s="477"/>
      <c r="X39" s="29">
        <v>0</v>
      </c>
      <c r="Y39" s="29"/>
      <c r="Z39" s="479"/>
      <c r="AA39" s="479"/>
      <c r="AB39" s="479"/>
      <c r="AC39" s="479"/>
      <c r="AD39" s="479"/>
      <c r="AH39" s="1">
        <f t="shared" si="1"/>
        <v>0</v>
      </c>
      <c r="AI39" s="1">
        <f t="shared" si="2"/>
        <v>0</v>
      </c>
      <c r="AJ39" s="1">
        <f t="shared" si="3"/>
        <v>13320.49</v>
      </c>
      <c r="AK39" s="1"/>
      <c r="AL39" s="1"/>
      <c r="AM39" s="1">
        <f t="shared" si="4"/>
        <v>0</v>
      </c>
      <c r="AN39" s="1">
        <f t="shared" si="5"/>
        <v>0</v>
      </c>
      <c r="AO39" s="1">
        <f t="shared" si="6"/>
        <v>14822.03</v>
      </c>
      <c r="AP39" s="1"/>
    </row>
    <row r="40" spans="2:42" x14ac:dyDescent="0.3">
      <c r="B40" s="452" t="s">
        <v>142</v>
      </c>
      <c r="C40" s="17" t="s">
        <v>227</v>
      </c>
      <c r="D40" s="428" t="s">
        <v>230</v>
      </c>
      <c r="E40" s="429">
        <v>0.1</v>
      </c>
      <c r="F40" s="453" t="s">
        <v>231</v>
      </c>
      <c r="G40" s="20"/>
      <c r="H40" s="431"/>
      <c r="I40" s="431"/>
      <c r="J40" s="432"/>
      <c r="K40" s="20"/>
      <c r="L40" s="431"/>
      <c r="M40" s="431"/>
      <c r="N40" s="432"/>
      <c r="O40" s="433">
        <v>7.0000000000000007E-2</v>
      </c>
      <c r="P40" s="433">
        <v>7.0000000000000007E-2</v>
      </c>
      <c r="Q40" s="433">
        <v>7.0000000000000007E-2</v>
      </c>
      <c r="S40" t="e">
        <v>#N/A</v>
      </c>
      <c r="T40" s="20">
        <v>16490</v>
      </c>
      <c r="U40" s="431">
        <v>200</v>
      </c>
      <c r="V40" s="431">
        <f>+T40-U40</f>
        <v>16290</v>
      </c>
      <c r="W40" s="432"/>
      <c r="X40" s="380">
        <v>0</v>
      </c>
      <c r="Y40" s="380"/>
      <c r="Z40" s="434"/>
      <c r="AA40" s="434"/>
      <c r="AB40" s="434"/>
      <c r="AC40" s="434"/>
      <c r="AD40" s="434"/>
      <c r="AH40" s="1">
        <f t="shared" si="1"/>
        <v>0</v>
      </c>
      <c r="AI40" s="1">
        <f t="shared" si="2"/>
        <v>0</v>
      </c>
      <c r="AJ40" s="1">
        <f t="shared" si="3"/>
        <v>12550.08</v>
      </c>
      <c r="AM40" s="1">
        <f t="shared" si="4"/>
        <v>0</v>
      </c>
      <c r="AN40" s="1">
        <f t="shared" si="5"/>
        <v>0</v>
      </c>
      <c r="AO40" s="1">
        <f t="shared" si="6"/>
        <v>13974.58</v>
      </c>
    </row>
    <row r="41" spans="2:42" ht="15" thickBot="1" x14ac:dyDescent="0.35">
      <c r="B41" s="488" t="s">
        <v>142</v>
      </c>
      <c r="C41" s="13" t="s">
        <v>227</v>
      </c>
      <c r="D41" s="489" t="s">
        <v>232</v>
      </c>
      <c r="E41" s="490">
        <v>0.1</v>
      </c>
      <c r="F41" s="491" t="s">
        <v>233</v>
      </c>
      <c r="G41" s="492"/>
      <c r="H41" s="493"/>
      <c r="I41" s="493"/>
      <c r="J41" s="494"/>
      <c r="K41" s="492"/>
      <c r="L41" s="493"/>
      <c r="M41" s="493"/>
      <c r="N41" s="494"/>
      <c r="O41" s="495">
        <v>7.0000000000000007E-2</v>
      </c>
      <c r="P41" s="495">
        <v>7.0000000000000007E-2</v>
      </c>
      <c r="Q41" s="495">
        <v>7.0000000000000007E-2</v>
      </c>
      <c r="R41" s="12"/>
      <c r="S41" s="12" t="e">
        <v>#N/A</v>
      </c>
      <c r="T41" s="492">
        <v>15490</v>
      </c>
      <c r="U41" s="493">
        <v>200</v>
      </c>
      <c r="V41" s="493">
        <f>+T41-U41</f>
        <v>15290</v>
      </c>
      <c r="W41" s="494"/>
      <c r="X41" s="379">
        <v>0</v>
      </c>
      <c r="Y41" s="379"/>
      <c r="Z41" s="496"/>
      <c r="AA41" s="496"/>
      <c r="AB41" s="496"/>
      <c r="AC41" s="496"/>
      <c r="AD41" s="496"/>
      <c r="AH41" s="1">
        <f t="shared" si="1"/>
        <v>0</v>
      </c>
      <c r="AI41" s="1">
        <f t="shared" si="2"/>
        <v>0</v>
      </c>
      <c r="AJ41" s="1">
        <f t="shared" si="3"/>
        <v>11779.66</v>
      </c>
      <c r="AM41" s="1">
        <f>+ROUND(G41/1.18,2)</f>
        <v>0</v>
      </c>
      <c r="AN41" s="1">
        <f>+ROUND(K41/1.18,2)</f>
        <v>0</v>
      </c>
      <c r="AO41" s="1">
        <f>+ROUND(T41/1.18,2)</f>
        <v>13127.12</v>
      </c>
    </row>
  </sheetData>
  <mergeCells count="8">
    <mergeCell ref="AH4:AK4"/>
    <mergeCell ref="AM4:AP4"/>
    <mergeCell ref="B1:F1"/>
    <mergeCell ref="B2:F2"/>
    <mergeCell ref="G4:J4"/>
    <mergeCell ref="K4:N4"/>
    <mergeCell ref="T4:W4"/>
    <mergeCell ref="Z4:AD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F336-75A0-4D70-B0A2-561D43B5A894}">
  <dimension ref="B1:T54"/>
  <sheetViews>
    <sheetView showGridLines="0" zoomScale="80" zoomScaleNormal="80" workbookViewId="0">
      <pane xSplit="6" ySplit="5" topLeftCell="Q28" activePane="bottomRight" state="frozen"/>
      <selection pane="topRight" activeCell="K1" sqref="K1"/>
      <selection pane="bottomLeft" activeCell="A6" sqref="A6"/>
      <selection pane="bottomRight" activeCell="R6" activeCellId="2" sqref="B6:C53 F6:G53 R6:R53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3" customWidth="1"/>
    <col min="4" max="4" width="20.109375" customWidth="1"/>
    <col min="5" max="5" width="10.109375" customWidth="1"/>
    <col min="6" max="6" width="46.44140625" customWidth="1"/>
    <col min="7" max="7" width="17.5546875" customWidth="1"/>
    <col min="8" max="10" width="19.44140625" style="1" customWidth="1"/>
    <col min="11" max="11" width="33.5546875" style="1" customWidth="1"/>
    <col min="12" max="13" width="17.6640625" style="1" customWidth="1"/>
    <col min="14" max="14" width="15.44140625" style="1" customWidth="1"/>
    <col min="15" max="15" width="36.33203125" style="1" customWidth="1"/>
    <col min="16" max="18" width="16.5546875" style="1" customWidth="1"/>
    <col min="19" max="19" width="49.109375" style="1" customWidth="1"/>
    <col min="20" max="20" width="11.44140625" style="1" customWidth="1"/>
  </cols>
  <sheetData>
    <row r="1" spans="2:20" s="2" customFormat="1" ht="23.4" x14ac:dyDescent="0.45">
      <c r="B1" s="382" t="s">
        <v>234</v>
      </c>
      <c r="C1" s="382"/>
      <c r="D1" s="382"/>
      <c r="E1" s="382"/>
      <c r="F1" s="382"/>
      <c r="G1" s="382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4"/>
    </row>
    <row r="2" spans="2:20" x14ac:dyDescent="0.3">
      <c r="B2" s="3" t="s">
        <v>235</v>
      </c>
      <c r="C2" s="3"/>
      <c r="D2" s="3"/>
      <c r="E2" s="3"/>
      <c r="F2" s="3"/>
      <c r="G2" s="3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</row>
    <row r="3" spans="2:20" ht="16.5" customHeight="1" thickBot="1" x14ac:dyDescent="0.35"/>
    <row r="4" spans="2:20" ht="15" thickBot="1" x14ac:dyDescent="0.35">
      <c r="H4" s="545" t="s">
        <v>236</v>
      </c>
      <c r="I4" s="546"/>
      <c r="J4" s="546"/>
      <c r="K4" s="547"/>
      <c r="L4" s="545" t="s">
        <v>125</v>
      </c>
      <c r="M4" s="546"/>
      <c r="N4" s="546"/>
      <c r="O4" s="547"/>
      <c r="P4" s="383" t="s">
        <v>3</v>
      </c>
      <c r="Q4" s="384"/>
      <c r="R4" s="384"/>
      <c r="S4" s="385"/>
    </row>
    <row r="5" spans="2:20" ht="57" customHeight="1" thickBot="1" x14ac:dyDescent="0.35">
      <c r="B5" s="30" t="s">
        <v>4</v>
      </c>
      <c r="C5" s="32" t="s">
        <v>5</v>
      </c>
      <c r="D5" s="32" t="s">
        <v>6</v>
      </c>
      <c r="E5" s="32" t="s">
        <v>7</v>
      </c>
      <c r="F5" s="32" t="s">
        <v>8</v>
      </c>
      <c r="G5" s="33" t="s">
        <v>9</v>
      </c>
      <c r="H5" s="143" t="s">
        <v>237</v>
      </c>
      <c r="I5" s="144" t="s">
        <v>11</v>
      </c>
      <c r="J5" s="144" t="s">
        <v>12</v>
      </c>
      <c r="K5" s="145" t="s">
        <v>13</v>
      </c>
      <c r="L5" s="143" t="s">
        <v>237</v>
      </c>
      <c r="M5" s="144" t="s">
        <v>11</v>
      </c>
      <c r="N5" s="144" t="s">
        <v>12</v>
      </c>
      <c r="O5" s="145" t="s">
        <v>13</v>
      </c>
      <c r="P5" s="143" t="s">
        <v>237</v>
      </c>
      <c r="Q5" s="144" t="s">
        <v>11</v>
      </c>
      <c r="R5" s="36" t="s">
        <v>12</v>
      </c>
      <c r="S5" s="145" t="s">
        <v>13</v>
      </c>
      <c r="T5" s="386" t="s">
        <v>14</v>
      </c>
    </row>
    <row r="6" spans="2:20" ht="16.5" customHeight="1" x14ac:dyDescent="0.3">
      <c r="B6" s="387" t="s">
        <v>238</v>
      </c>
      <c r="C6" s="387" t="s">
        <v>239</v>
      </c>
      <c r="D6" s="387" t="s">
        <v>240</v>
      </c>
      <c r="E6" s="388">
        <v>7.4999999999999997E-2</v>
      </c>
      <c r="F6" s="387" t="s">
        <v>241</v>
      </c>
      <c r="G6" s="43" t="s">
        <v>19</v>
      </c>
      <c r="H6" s="389"/>
      <c r="I6" s="389"/>
      <c r="J6" s="389">
        <f t="shared" ref="J6:J48" si="0">+H6-I6</f>
        <v>0</v>
      </c>
      <c r="K6" s="390"/>
      <c r="L6" s="389"/>
      <c r="M6" s="389"/>
      <c r="N6" s="389"/>
      <c r="O6" s="390"/>
      <c r="P6" s="389">
        <v>16490</v>
      </c>
      <c r="Q6" s="389"/>
      <c r="R6" s="391">
        <f t="shared" ref="R6:R48" si="1">+P6-Q6</f>
        <v>16490</v>
      </c>
      <c r="S6" s="387"/>
      <c r="T6" s="392" t="s">
        <v>66</v>
      </c>
    </row>
    <row r="7" spans="2:20" ht="16.5" customHeight="1" x14ac:dyDescent="0.3">
      <c r="B7" s="393" t="s">
        <v>238</v>
      </c>
      <c r="C7" s="393" t="s">
        <v>239</v>
      </c>
      <c r="D7" s="393" t="s">
        <v>242</v>
      </c>
      <c r="E7" s="394">
        <v>7.4999999999999997E-2</v>
      </c>
      <c r="F7" s="393" t="s">
        <v>243</v>
      </c>
      <c r="G7" s="5" t="s">
        <v>19</v>
      </c>
      <c r="H7" s="395"/>
      <c r="I7" s="395"/>
      <c r="J7" s="395">
        <f t="shared" si="0"/>
        <v>0</v>
      </c>
      <c r="K7" s="396"/>
      <c r="L7" s="395"/>
      <c r="M7" s="395"/>
      <c r="N7" s="395"/>
      <c r="O7" s="396"/>
      <c r="P7" s="395">
        <v>17990</v>
      </c>
      <c r="Q7" s="395"/>
      <c r="R7" s="397">
        <f t="shared" si="1"/>
        <v>17990</v>
      </c>
      <c r="S7" s="393"/>
      <c r="T7" s="135" t="s">
        <v>66</v>
      </c>
    </row>
    <row r="8" spans="2:20" ht="16.5" customHeight="1" x14ac:dyDescent="0.3">
      <c r="B8" s="393" t="s">
        <v>238</v>
      </c>
      <c r="C8" s="393" t="s">
        <v>239</v>
      </c>
      <c r="D8" s="393" t="s">
        <v>244</v>
      </c>
      <c r="E8" s="394">
        <v>7.4999999999999997E-2</v>
      </c>
      <c r="F8" s="393" t="s">
        <v>245</v>
      </c>
      <c r="G8" s="5" t="s">
        <v>19</v>
      </c>
      <c r="H8" s="395"/>
      <c r="I8" s="395"/>
      <c r="J8" s="395">
        <f t="shared" si="0"/>
        <v>0</v>
      </c>
      <c r="K8" s="396"/>
      <c r="L8" s="395"/>
      <c r="M8" s="395"/>
      <c r="N8" s="395"/>
      <c r="O8" s="396"/>
      <c r="P8" s="395">
        <v>18490</v>
      </c>
      <c r="Q8" s="395"/>
      <c r="R8" s="397">
        <f t="shared" si="1"/>
        <v>18490</v>
      </c>
      <c r="S8" s="393"/>
      <c r="T8" s="135" t="s">
        <v>66</v>
      </c>
    </row>
    <row r="9" spans="2:20" ht="16.5" customHeight="1" x14ac:dyDescent="0.3">
      <c r="B9" s="398" t="s">
        <v>238</v>
      </c>
      <c r="C9" s="398" t="s">
        <v>239</v>
      </c>
      <c r="D9" s="398" t="s">
        <v>246</v>
      </c>
      <c r="E9" s="399">
        <v>7.4999999999999997E-2</v>
      </c>
      <c r="F9" s="398" t="s">
        <v>247</v>
      </c>
      <c r="G9" s="7" t="s">
        <v>19</v>
      </c>
      <c r="H9" s="400"/>
      <c r="I9" s="400"/>
      <c r="J9" s="400">
        <f t="shared" si="0"/>
        <v>0</v>
      </c>
      <c r="K9" s="401"/>
      <c r="L9" s="400"/>
      <c r="M9" s="400"/>
      <c r="N9" s="400"/>
      <c r="O9" s="401"/>
      <c r="P9" s="400">
        <v>19490</v>
      </c>
      <c r="Q9" s="400"/>
      <c r="R9" s="402">
        <f t="shared" si="1"/>
        <v>19490</v>
      </c>
      <c r="S9" s="398"/>
      <c r="T9" s="243" t="s">
        <v>66</v>
      </c>
    </row>
    <row r="10" spans="2:20" ht="16.5" customHeight="1" x14ac:dyDescent="0.3">
      <c r="B10" s="393" t="s">
        <v>238</v>
      </c>
      <c r="C10" s="393" t="s">
        <v>248</v>
      </c>
      <c r="D10" s="393" t="s">
        <v>249</v>
      </c>
      <c r="E10" s="394">
        <v>7.4999999999999997E-2</v>
      </c>
      <c r="F10" s="393" t="s">
        <v>250</v>
      </c>
      <c r="G10" s="5" t="s">
        <v>19</v>
      </c>
      <c r="H10" s="395"/>
      <c r="I10" s="395"/>
      <c r="J10" s="395">
        <f t="shared" si="0"/>
        <v>0</v>
      </c>
      <c r="K10" s="396"/>
      <c r="L10" s="395"/>
      <c r="M10" s="395"/>
      <c r="N10" s="395"/>
      <c r="O10" s="396"/>
      <c r="P10" s="403">
        <v>16490</v>
      </c>
      <c r="Q10" s="395"/>
      <c r="R10" s="397">
        <f t="shared" si="1"/>
        <v>16490</v>
      </c>
      <c r="S10" s="393"/>
      <c r="T10" s="135" t="s">
        <v>66</v>
      </c>
    </row>
    <row r="11" spans="2:20" ht="16.5" customHeight="1" x14ac:dyDescent="0.3">
      <c r="B11" s="393" t="s">
        <v>238</v>
      </c>
      <c r="C11" s="393" t="s">
        <v>248</v>
      </c>
      <c r="D11" s="393" t="s">
        <v>251</v>
      </c>
      <c r="E11" s="394">
        <v>7.4999999999999997E-2</v>
      </c>
      <c r="F11" s="393" t="s">
        <v>252</v>
      </c>
      <c r="G11" s="5" t="s">
        <v>19</v>
      </c>
      <c r="H11" s="395"/>
      <c r="I11" s="395"/>
      <c r="J11" s="395">
        <f t="shared" si="0"/>
        <v>0</v>
      </c>
      <c r="K11" s="396"/>
      <c r="L11" s="395"/>
      <c r="M11" s="395"/>
      <c r="N11" s="395"/>
      <c r="O11" s="404"/>
      <c r="P11" s="395">
        <v>17990</v>
      </c>
      <c r="Q11" s="395"/>
      <c r="R11" s="397">
        <f t="shared" si="1"/>
        <v>17990</v>
      </c>
      <c r="S11" s="393"/>
      <c r="T11" s="135" t="s">
        <v>66</v>
      </c>
    </row>
    <row r="12" spans="2:20" ht="16.5" customHeight="1" x14ac:dyDescent="0.3">
      <c r="B12" s="393" t="s">
        <v>238</v>
      </c>
      <c r="C12" s="393" t="s">
        <v>248</v>
      </c>
      <c r="D12" s="393" t="s">
        <v>253</v>
      </c>
      <c r="E12" s="394">
        <v>7.4999999999999997E-2</v>
      </c>
      <c r="F12" s="393" t="s">
        <v>254</v>
      </c>
      <c r="G12" s="5" t="s">
        <v>19</v>
      </c>
      <c r="H12" s="395"/>
      <c r="I12" s="395"/>
      <c r="J12" s="395">
        <f t="shared" si="0"/>
        <v>0</v>
      </c>
      <c r="K12" s="396"/>
      <c r="L12" s="395"/>
      <c r="M12" s="395"/>
      <c r="N12" s="395"/>
      <c r="O12" s="396"/>
      <c r="P12" s="395">
        <v>18490</v>
      </c>
      <c r="Q12" s="395"/>
      <c r="R12" s="397">
        <f t="shared" si="1"/>
        <v>18490</v>
      </c>
      <c r="S12" s="393"/>
      <c r="T12" s="135" t="s">
        <v>66</v>
      </c>
    </row>
    <row r="13" spans="2:20" ht="16.5" customHeight="1" x14ac:dyDescent="0.3">
      <c r="B13" s="398" t="s">
        <v>238</v>
      </c>
      <c r="C13" s="398" t="s">
        <v>248</v>
      </c>
      <c r="D13" s="398" t="s">
        <v>255</v>
      </c>
      <c r="E13" s="399">
        <v>7.4999999999999997E-2</v>
      </c>
      <c r="F13" s="398" t="s">
        <v>256</v>
      </c>
      <c r="G13" s="7" t="s">
        <v>19</v>
      </c>
      <c r="H13" s="400"/>
      <c r="I13" s="400"/>
      <c r="J13" s="400">
        <f t="shared" si="0"/>
        <v>0</v>
      </c>
      <c r="K13" s="401"/>
      <c r="L13" s="400"/>
      <c r="M13" s="400"/>
      <c r="N13" s="400"/>
      <c r="O13" s="401"/>
      <c r="P13" s="400">
        <v>19490</v>
      </c>
      <c r="Q13" s="400"/>
      <c r="R13" s="402">
        <f t="shared" si="1"/>
        <v>19490</v>
      </c>
      <c r="S13" s="398"/>
      <c r="T13" s="243" t="s">
        <v>66</v>
      </c>
    </row>
    <row r="14" spans="2:20" ht="16.5" customHeight="1" x14ac:dyDescent="0.3">
      <c r="B14" s="393" t="s">
        <v>238</v>
      </c>
      <c r="C14" s="393" t="s">
        <v>257</v>
      </c>
      <c r="D14" s="393" t="s">
        <v>258</v>
      </c>
      <c r="E14" s="394">
        <v>0.1</v>
      </c>
      <c r="F14" s="393" t="s">
        <v>259</v>
      </c>
      <c r="G14" s="5" t="s">
        <v>19</v>
      </c>
      <c r="H14" s="395"/>
      <c r="I14" s="395"/>
      <c r="J14" s="395">
        <f t="shared" si="0"/>
        <v>0</v>
      </c>
      <c r="K14" s="396"/>
      <c r="L14" s="395"/>
      <c r="M14" s="395"/>
      <c r="N14" s="395"/>
      <c r="O14" s="396"/>
      <c r="P14" s="395">
        <v>19990</v>
      </c>
      <c r="Q14" s="395"/>
      <c r="R14" s="397">
        <f t="shared" si="1"/>
        <v>19990</v>
      </c>
      <c r="S14" s="393"/>
      <c r="T14" s="135" t="s">
        <v>66</v>
      </c>
    </row>
    <row r="15" spans="2:20" ht="16.5" customHeight="1" x14ac:dyDescent="0.3">
      <c r="B15" s="393" t="s">
        <v>238</v>
      </c>
      <c r="C15" s="393" t="s">
        <v>257</v>
      </c>
      <c r="D15" s="393" t="s">
        <v>260</v>
      </c>
      <c r="E15" s="394">
        <v>0.1</v>
      </c>
      <c r="F15" s="393" t="s">
        <v>261</v>
      </c>
      <c r="G15" s="5" t="s">
        <v>19</v>
      </c>
      <c r="H15" s="395"/>
      <c r="I15" s="395"/>
      <c r="J15" s="395">
        <f t="shared" si="0"/>
        <v>0</v>
      </c>
      <c r="K15" s="396"/>
      <c r="L15" s="395"/>
      <c r="M15" s="395"/>
      <c r="N15" s="395"/>
      <c r="O15" s="404"/>
      <c r="P15" s="395">
        <v>22490</v>
      </c>
      <c r="Q15" s="395"/>
      <c r="R15" s="397">
        <f t="shared" si="1"/>
        <v>22490</v>
      </c>
      <c r="S15" s="393"/>
      <c r="T15" s="135" t="s">
        <v>66</v>
      </c>
    </row>
    <row r="16" spans="2:20" ht="16.5" customHeight="1" x14ac:dyDescent="0.3">
      <c r="B16" s="398" t="s">
        <v>238</v>
      </c>
      <c r="C16" s="398" t="s">
        <v>257</v>
      </c>
      <c r="D16" s="398" t="s">
        <v>262</v>
      </c>
      <c r="E16" s="399">
        <v>0.1</v>
      </c>
      <c r="F16" s="398" t="s">
        <v>263</v>
      </c>
      <c r="G16" s="7" t="s">
        <v>19</v>
      </c>
      <c r="H16" s="400"/>
      <c r="I16" s="400"/>
      <c r="J16" s="400">
        <f t="shared" si="0"/>
        <v>0</v>
      </c>
      <c r="K16" s="401"/>
      <c r="L16" s="400"/>
      <c r="M16" s="400"/>
      <c r="N16" s="400"/>
      <c r="O16" s="405"/>
      <c r="P16" s="400">
        <v>23490</v>
      </c>
      <c r="Q16" s="400"/>
      <c r="R16" s="402">
        <f t="shared" si="1"/>
        <v>23490</v>
      </c>
      <c r="S16" s="406"/>
      <c r="T16" s="243" t="s">
        <v>66</v>
      </c>
    </row>
    <row r="17" spans="2:20" ht="16.5" customHeight="1" x14ac:dyDescent="0.3">
      <c r="B17" s="393" t="s">
        <v>238</v>
      </c>
      <c r="C17" s="393" t="s">
        <v>264</v>
      </c>
      <c r="D17" s="393" t="s">
        <v>265</v>
      </c>
      <c r="E17" s="394">
        <v>0.1</v>
      </c>
      <c r="F17" s="393" t="s">
        <v>266</v>
      </c>
      <c r="G17" s="5" t="s">
        <v>19</v>
      </c>
      <c r="H17" s="395"/>
      <c r="I17" s="395"/>
      <c r="J17" s="395">
        <f t="shared" si="0"/>
        <v>0</v>
      </c>
      <c r="K17" s="396"/>
      <c r="L17" s="395"/>
      <c r="M17" s="395"/>
      <c r="N17" s="395"/>
      <c r="O17" s="396"/>
      <c r="P17" s="395">
        <v>20490</v>
      </c>
      <c r="Q17" s="395"/>
      <c r="R17" s="397">
        <f t="shared" si="1"/>
        <v>20490</v>
      </c>
      <c r="S17" s="393"/>
      <c r="T17" s="135" t="s">
        <v>20</v>
      </c>
    </row>
    <row r="18" spans="2:20" ht="16.5" customHeight="1" x14ac:dyDescent="0.3">
      <c r="B18" s="393" t="s">
        <v>238</v>
      </c>
      <c r="C18" s="393" t="s">
        <v>264</v>
      </c>
      <c r="D18" s="393" t="s">
        <v>267</v>
      </c>
      <c r="E18" s="394">
        <v>0.1</v>
      </c>
      <c r="F18" s="393" t="s">
        <v>268</v>
      </c>
      <c r="G18" s="5" t="s">
        <v>19</v>
      </c>
      <c r="H18" s="395"/>
      <c r="I18" s="395"/>
      <c r="J18" s="395">
        <f t="shared" si="0"/>
        <v>0</v>
      </c>
      <c r="K18" s="396"/>
      <c r="L18" s="395"/>
      <c r="M18" s="395"/>
      <c r="N18" s="395"/>
      <c r="O18" s="396"/>
      <c r="P18" s="395">
        <v>23490</v>
      </c>
      <c r="Q18" s="395"/>
      <c r="R18" s="397">
        <f t="shared" si="1"/>
        <v>23490</v>
      </c>
      <c r="S18" s="407"/>
      <c r="T18" s="135" t="s">
        <v>20</v>
      </c>
    </row>
    <row r="19" spans="2:20" ht="16.5" customHeight="1" x14ac:dyDescent="0.3">
      <c r="B19" s="393" t="s">
        <v>238</v>
      </c>
      <c r="C19" s="393" t="s">
        <v>264</v>
      </c>
      <c r="D19" s="393" t="s">
        <v>269</v>
      </c>
      <c r="E19" s="394">
        <v>0.1</v>
      </c>
      <c r="F19" s="393" t="s">
        <v>270</v>
      </c>
      <c r="G19" s="5" t="s">
        <v>19</v>
      </c>
      <c r="H19" s="395"/>
      <c r="I19" s="395"/>
      <c r="J19" s="395">
        <f t="shared" si="0"/>
        <v>0</v>
      </c>
      <c r="K19" s="396"/>
      <c r="L19" s="395"/>
      <c r="M19" s="395"/>
      <c r="N19" s="395"/>
      <c r="O19" s="396"/>
      <c r="P19" s="395">
        <v>24490</v>
      </c>
      <c r="Q19" s="395"/>
      <c r="R19" s="397">
        <f t="shared" si="1"/>
        <v>24490</v>
      </c>
      <c r="S19" s="393"/>
      <c r="T19" s="135" t="s">
        <v>20</v>
      </c>
    </row>
    <row r="20" spans="2:20" ht="16.5" customHeight="1" x14ac:dyDescent="0.3">
      <c r="B20" s="398" t="s">
        <v>238</v>
      </c>
      <c r="C20" s="398" t="s">
        <v>264</v>
      </c>
      <c r="D20" s="398" t="s">
        <v>271</v>
      </c>
      <c r="E20" s="399">
        <v>0.1</v>
      </c>
      <c r="F20" s="398" t="s">
        <v>272</v>
      </c>
      <c r="G20" s="7" t="s">
        <v>19</v>
      </c>
      <c r="H20" s="400"/>
      <c r="I20" s="400"/>
      <c r="J20" s="400">
        <f t="shared" si="0"/>
        <v>0</v>
      </c>
      <c r="K20" s="401"/>
      <c r="L20" s="400"/>
      <c r="M20" s="400"/>
      <c r="N20" s="400"/>
      <c r="O20" s="405"/>
      <c r="P20" s="400">
        <v>27990</v>
      </c>
      <c r="Q20" s="400"/>
      <c r="R20" s="402">
        <f t="shared" si="1"/>
        <v>27990</v>
      </c>
      <c r="S20" s="398"/>
      <c r="T20" s="243" t="s">
        <v>20</v>
      </c>
    </row>
    <row r="21" spans="2:20" x14ac:dyDescent="0.3">
      <c r="B21" s="393" t="s">
        <v>238</v>
      </c>
      <c r="C21" s="393" t="s">
        <v>273</v>
      </c>
      <c r="D21" s="393" t="s">
        <v>274</v>
      </c>
      <c r="E21" s="394">
        <v>0.1</v>
      </c>
      <c r="F21" s="393" t="s">
        <v>275</v>
      </c>
      <c r="G21" s="5" t="s">
        <v>19</v>
      </c>
      <c r="H21" s="395"/>
      <c r="I21" s="395"/>
      <c r="J21" s="395"/>
      <c r="K21" s="396"/>
      <c r="L21" s="395"/>
      <c r="M21" s="395"/>
      <c r="N21" s="395"/>
      <c r="O21" s="404"/>
      <c r="P21" s="395">
        <v>26990</v>
      </c>
      <c r="Q21" s="395"/>
      <c r="R21" s="397">
        <f t="shared" si="1"/>
        <v>26990</v>
      </c>
      <c r="S21" s="393"/>
      <c r="T21" s="135" t="s">
        <v>62</v>
      </c>
    </row>
    <row r="22" spans="2:20" ht="15.9" customHeight="1" x14ac:dyDescent="0.3">
      <c r="B22" s="393" t="s">
        <v>238</v>
      </c>
      <c r="C22" s="393" t="s">
        <v>273</v>
      </c>
      <c r="D22" s="393" t="s">
        <v>276</v>
      </c>
      <c r="E22" s="394">
        <v>0.1</v>
      </c>
      <c r="F22" s="393" t="s">
        <v>277</v>
      </c>
      <c r="G22" s="5" t="s">
        <v>19</v>
      </c>
      <c r="H22" s="395">
        <v>32990</v>
      </c>
      <c r="I22" s="395"/>
      <c r="J22" s="395">
        <f t="shared" si="0"/>
        <v>32990</v>
      </c>
      <c r="K22" s="396" t="s">
        <v>278</v>
      </c>
      <c r="L22" s="395"/>
      <c r="M22" s="395"/>
      <c r="N22" s="395"/>
      <c r="O22" s="396"/>
      <c r="P22" s="395"/>
      <c r="Q22" s="395"/>
      <c r="R22" s="397">
        <f t="shared" si="1"/>
        <v>0</v>
      </c>
      <c r="S22" s="393"/>
      <c r="T22" s="135" t="s">
        <v>62</v>
      </c>
    </row>
    <row r="23" spans="2:20" ht="16.5" customHeight="1" x14ac:dyDescent="0.3">
      <c r="B23" s="398" t="s">
        <v>238</v>
      </c>
      <c r="C23" s="398" t="s">
        <v>273</v>
      </c>
      <c r="D23" s="398" t="s">
        <v>279</v>
      </c>
      <c r="E23" s="399">
        <v>0.1</v>
      </c>
      <c r="F23" s="398" t="s">
        <v>280</v>
      </c>
      <c r="G23" s="7" t="s">
        <v>19</v>
      </c>
      <c r="H23" s="400"/>
      <c r="I23" s="400"/>
      <c r="J23" s="400"/>
      <c r="K23" s="401"/>
      <c r="L23" s="400"/>
      <c r="M23" s="400"/>
      <c r="N23" s="400"/>
      <c r="O23" s="401"/>
      <c r="P23" s="400">
        <v>35990</v>
      </c>
      <c r="Q23" s="400"/>
      <c r="R23" s="402">
        <f t="shared" si="1"/>
        <v>35990</v>
      </c>
      <c r="S23" s="398"/>
      <c r="T23" s="243" t="s">
        <v>62</v>
      </c>
    </row>
    <row r="24" spans="2:20" x14ac:dyDescent="0.3">
      <c r="B24" s="393" t="s">
        <v>238</v>
      </c>
      <c r="C24" s="393" t="s">
        <v>281</v>
      </c>
      <c r="D24" s="393" t="s">
        <v>282</v>
      </c>
      <c r="E24" s="394">
        <v>0.1</v>
      </c>
      <c r="F24" s="393" t="s">
        <v>283</v>
      </c>
      <c r="G24" s="5" t="s">
        <v>19</v>
      </c>
      <c r="H24" s="395"/>
      <c r="I24" s="395"/>
      <c r="J24" s="395"/>
      <c r="K24" s="396"/>
      <c r="L24" s="395">
        <v>34990</v>
      </c>
      <c r="M24" s="395">
        <v>0</v>
      </c>
      <c r="N24" s="395">
        <f t="shared" ref="N24" si="2">+L24-M24</f>
        <v>34990</v>
      </c>
      <c r="O24" s="396" t="s">
        <v>284</v>
      </c>
      <c r="P24" s="395"/>
      <c r="Q24" s="395"/>
      <c r="R24" s="397">
        <f t="shared" si="1"/>
        <v>0</v>
      </c>
      <c r="S24" s="393"/>
      <c r="T24" s="135" t="s">
        <v>285</v>
      </c>
    </row>
    <row r="25" spans="2:20" ht="16.5" customHeight="1" x14ac:dyDescent="0.3">
      <c r="B25" s="398" t="s">
        <v>238</v>
      </c>
      <c r="C25" s="398" t="s">
        <v>281</v>
      </c>
      <c r="D25" s="408" t="s">
        <v>286</v>
      </c>
      <c r="E25" s="399">
        <v>0.1</v>
      </c>
      <c r="F25" s="408" t="s">
        <v>287</v>
      </c>
      <c r="G25" s="409" t="s">
        <v>19</v>
      </c>
      <c r="H25" s="400"/>
      <c r="I25" s="400"/>
      <c r="J25" s="400"/>
      <c r="K25" s="401"/>
      <c r="L25" s="400"/>
      <c r="M25" s="400"/>
      <c r="N25" s="400"/>
      <c r="O25" s="401"/>
      <c r="P25" s="400">
        <v>40990</v>
      </c>
      <c r="Q25" s="400"/>
      <c r="R25" s="402">
        <f t="shared" si="1"/>
        <v>40990</v>
      </c>
      <c r="S25" s="398"/>
      <c r="T25" s="243" t="s">
        <v>285</v>
      </c>
    </row>
    <row r="26" spans="2:20" x14ac:dyDescent="0.3">
      <c r="B26" s="393" t="s">
        <v>238</v>
      </c>
      <c r="C26" s="393" t="s">
        <v>288</v>
      </c>
      <c r="D26" s="393" t="s">
        <v>289</v>
      </c>
      <c r="E26" s="394">
        <v>0.1</v>
      </c>
      <c r="F26" s="393" t="s">
        <v>290</v>
      </c>
      <c r="G26" s="5" t="s">
        <v>19</v>
      </c>
      <c r="H26" s="395"/>
      <c r="I26" s="395"/>
      <c r="J26" s="395"/>
      <c r="K26" s="396"/>
      <c r="L26" s="395"/>
      <c r="M26" s="395"/>
      <c r="N26" s="395"/>
      <c r="O26" s="396"/>
      <c r="P26" s="395">
        <v>18990</v>
      </c>
      <c r="Q26" s="395"/>
      <c r="R26" s="397">
        <f t="shared" si="1"/>
        <v>18990</v>
      </c>
      <c r="S26" s="393"/>
      <c r="T26" s="135" t="s">
        <v>20</v>
      </c>
    </row>
    <row r="27" spans="2:20" x14ac:dyDescent="0.3">
      <c r="B27" s="393" t="s">
        <v>238</v>
      </c>
      <c r="C27" s="393" t="s">
        <v>288</v>
      </c>
      <c r="D27" s="393" t="s">
        <v>291</v>
      </c>
      <c r="E27" s="394">
        <v>0.1</v>
      </c>
      <c r="F27" s="393" t="s">
        <v>292</v>
      </c>
      <c r="G27" s="5" t="s">
        <v>19</v>
      </c>
      <c r="H27" s="395"/>
      <c r="I27" s="395"/>
      <c r="J27" s="395"/>
      <c r="K27" s="396"/>
      <c r="L27" s="395"/>
      <c r="M27" s="395"/>
      <c r="N27" s="395"/>
      <c r="O27" s="396"/>
      <c r="P27" s="395">
        <v>21990</v>
      </c>
      <c r="Q27" s="395"/>
      <c r="R27" s="397">
        <f t="shared" si="1"/>
        <v>21990</v>
      </c>
      <c r="S27" s="393"/>
      <c r="T27" s="135" t="s">
        <v>20</v>
      </c>
    </row>
    <row r="28" spans="2:20" x14ac:dyDescent="0.3">
      <c r="B28" s="393" t="s">
        <v>238</v>
      </c>
      <c r="C28" s="393" t="s">
        <v>288</v>
      </c>
      <c r="D28" s="393" t="s">
        <v>293</v>
      </c>
      <c r="E28" s="394">
        <v>0.1</v>
      </c>
      <c r="F28" s="393" t="s">
        <v>294</v>
      </c>
      <c r="G28" s="5" t="s">
        <v>19</v>
      </c>
      <c r="H28" s="395"/>
      <c r="I28" s="395"/>
      <c r="J28" s="395"/>
      <c r="K28" s="396"/>
      <c r="L28" s="395"/>
      <c r="M28" s="395"/>
      <c r="N28" s="395"/>
      <c r="O28" s="396"/>
      <c r="P28" s="395">
        <v>23490</v>
      </c>
      <c r="Q28" s="395"/>
      <c r="R28" s="397">
        <f t="shared" si="1"/>
        <v>23490</v>
      </c>
      <c r="S28" s="393"/>
      <c r="T28" s="135" t="s">
        <v>20</v>
      </c>
    </row>
    <row r="29" spans="2:20" x14ac:dyDescent="0.3">
      <c r="B29" s="393" t="s">
        <v>238</v>
      </c>
      <c r="C29" s="393" t="s">
        <v>288</v>
      </c>
      <c r="D29" s="393" t="s">
        <v>295</v>
      </c>
      <c r="E29" s="394">
        <v>0.1</v>
      </c>
      <c r="F29" s="393" t="s">
        <v>296</v>
      </c>
      <c r="G29" s="5" t="s">
        <v>19</v>
      </c>
      <c r="H29" s="395"/>
      <c r="I29" s="395"/>
      <c r="J29" s="395">
        <f t="shared" ref="J29:J36" si="3">+H29-I29</f>
        <v>0</v>
      </c>
      <c r="K29" s="396"/>
      <c r="L29" s="395"/>
      <c r="M29" s="395"/>
      <c r="N29" s="395"/>
      <c r="O29" s="396"/>
      <c r="P29" s="395">
        <v>25490</v>
      </c>
      <c r="Q29" s="395"/>
      <c r="R29" s="397">
        <f t="shared" si="1"/>
        <v>25490</v>
      </c>
      <c r="S29" s="393"/>
      <c r="T29" s="135" t="s">
        <v>20</v>
      </c>
    </row>
    <row r="30" spans="2:20" x14ac:dyDescent="0.3">
      <c r="B30" s="398" t="s">
        <v>238</v>
      </c>
      <c r="C30" s="398" t="s">
        <v>288</v>
      </c>
      <c r="D30" s="398" t="s">
        <v>297</v>
      </c>
      <c r="E30" s="399">
        <v>0.1</v>
      </c>
      <c r="F30" s="398" t="s">
        <v>298</v>
      </c>
      <c r="G30" s="7" t="s">
        <v>19</v>
      </c>
      <c r="H30" s="400"/>
      <c r="I30" s="400"/>
      <c r="J30" s="400">
        <f t="shared" si="3"/>
        <v>0</v>
      </c>
      <c r="K30" s="401"/>
      <c r="L30" s="400"/>
      <c r="M30" s="400"/>
      <c r="N30" s="400"/>
      <c r="O30" s="401"/>
      <c r="P30" s="400">
        <v>26990</v>
      </c>
      <c r="Q30" s="400"/>
      <c r="R30" s="402">
        <f t="shared" si="1"/>
        <v>26990</v>
      </c>
      <c r="S30" s="398"/>
      <c r="T30" s="243" t="s">
        <v>66</v>
      </c>
    </row>
    <row r="31" spans="2:20" x14ac:dyDescent="0.3">
      <c r="B31" s="393" t="s">
        <v>238</v>
      </c>
      <c r="C31" s="393" t="s">
        <v>299</v>
      </c>
      <c r="D31" s="393" t="s">
        <v>300</v>
      </c>
      <c r="E31" s="394">
        <v>0.1</v>
      </c>
      <c r="F31" s="393" t="s">
        <v>301</v>
      </c>
      <c r="G31" s="5" t="s">
        <v>19</v>
      </c>
      <c r="H31" s="395"/>
      <c r="I31" s="395"/>
      <c r="J31" s="395">
        <f t="shared" si="3"/>
        <v>0</v>
      </c>
      <c r="K31" s="396"/>
      <c r="L31" s="395"/>
      <c r="M31" s="395"/>
      <c r="N31" s="395"/>
      <c r="O31" s="396"/>
      <c r="P31" s="395">
        <v>22990</v>
      </c>
      <c r="Q31" s="395"/>
      <c r="R31" s="397">
        <f t="shared" si="1"/>
        <v>22990</v>
      </c>
      <c r="S31" s="393"/>
      <c r="T31" s="135" t="s">
        <v>20</v>
      </c>
    </row>
    <row r="32" spans="2:20" x14ac:dyDescent="0.3">
      <c r="B32" s="393" t="s">
        <v>238</v>
      </c>
      <c r="C32" s="393" t="s">
        <v>299</v>
      </c>
      <c r="D32" s="393" t="s">
        <v>302</v>
      </c>
      <c r="E32" s="394">
        <v>0.1</v>
      </c>
      <c r="F32" s="393" t="s">
        <v>303</v>
      </c>
      <c r="G32" s="5" t="s">
        <v>19</v>
      </c>
      <c r="H32" s="395"/>
      <c r="I32" s="395"/>
      <c r="J32" s="395">
        <f t="shared" si="3"/>
        <v>0</v>
      </c>
      <c r="K32" s="396"/>
      <c r="L32" s="395"/>
      <c r="M32" s="395"/>
      <c r="N32" s="395"/>
      <c r="O32" s="396"/>
      <c r="P32" s="395">
        <v>23990</v>
      </c>
      <c r="Q32" s="395"/>
      <c r="R32" s="397">
        <f t="shared" si="1"/>
        <v>23990</v>
      </c>
      <c r="S32" s="393"/>
      <c r="T32" s="135" t="s">
        <v>20</v>
      </c>
    </row>
    <row r="33" spans="2:20" x14ac:dyDescent="0.3">
      <c r="B33" s="393" t="s">
        <v>238</v>
      </c>
      <c r="C33" s="393" t="s">
        <v>299</v>
      </c>
      <c r="D33" s="393" t="s">
        <v>304</v>
      </c>
      <c r="E33" s="394">
        <v>0.1</v>
      </c>
      <c r="F33" s="393" t="s">
        <v>305</v>
      </c>
      <c r="G33" s="5" t="s">
        <v>19</v>
      </c>
      <c r="H33" s="395"/>
      <c r="I33" s="395"/>
      <c r="J33" s="395">
        <f t="shared" si="3"/>
        <v>0</v>
      </c>
      <c r="K33" s="396"/>
      <c r="L33" s="395"/>
      <c r="M33" s="395"/>
      <c r="N33" s="395"/>
      <c r="O33" s="396"/>
      <c r="P33" s="395">
        <v>26490</v>
      </c>
      <c r="Q33" s="395"/>
      <c r="R33" s="397">
        <f t="shared" si="1"/>
        <v>26490</v>
      </c>
      <c r="S33" s="393"/>
      <c r="T33" s="135" t="s">
        <v>20</v>
      </c>
    </row>
    <row r="34" spans="2:20" x14ac:dyDescent="0.3">
      <c r="B34" s="393" t="s">
        <v>238</v>
      </c>
      <c r="C34" s="393" t="s">
        <v>299</v>
      </c>
      <c r="D34" s="393" t="s">
        <v>306</v>
      </c>
      <c r="E34" s="394">
        <v>0.1</v>
      </c>
      <c r="F34" s="393" t="s">
        <v>307</v>
      </c>
      <c r="G34" s="5" t="s">
        <v>19</v>
      </c>
      <c r="H34" s="395"/>
      <c r="I34" s="395"/>
      <c r="J34" s="395">
        <f t="shared" si="3"/>
        <v>0</v>
      </c>
      <c r="K34" s="396"/>
      <c r="L34" s="395"/>
      <c r="M34" s="395"/>
      <c r="N34" s="395"/>
      <c r="O34" s="396"/>
      <c r="P34" s="395">
        <v>27490</v>
      </c>
      <c r="Q34" s="395"/>
      <c r="R34" s="397">
        <f t="shared" si="1"/>
        <v>27490</v>
      </c>
      <c r="S34" s="393"/>
      <c r="T34" s="135" t="s">
        <v>20</v>
      </c>
    </row>
    <row r="35" spans="2:20" ht="16.5" customHeight="1" x14ac:dyDescent="0.3">
      <c r="B35" s="393" t="s">
        <v>238</v>
      </c>
      <c r="C35" s="393" t="s">
        <v>299</v>
      </c>
      <c r="D35" s="393" t="s">
        <v>308</v>
      </c>
      <c r="E35" s="394">
        <v>0.1</v>
      </c>
      <c r="F35" s="393" t="s">
        <v>309</v>
      </c>
      <c r="G35" s="5" t="s">
        <v>19</v>
      </c>
      <c r="H35" s="395"/>
      <c r="I35" s="395"/>
      <c r="J35" s="395">
        <f t="shared" si="3"/>
        <v>0</v>
      </c>
      <c r="K35" s="396"/>
      <c r="L35" s="395"/>
      <c r="M35" s="395"/>
      <c r="N35" s="395"/>
      <c r="O35" s="396"/>
      <c r="P35" s="395">
        <v>29990</v>
      </c>
      <c r="Q35" s="395"/>
      <c r="R35" s="397">
        <f t="shared" si="1"/>
        <v>29990</v>
      </c>
      <c r="S35" s="393"/>
      <c r="T35" s="135" t="s">
        <v>20</v>
      </c>
    </row>
    <row r="36" spans="2:20" x14ac:dyDescent="0.3">
      <c r="B36" s="398" t="s">
        <v>238</v>
      </c>
      <c r="C36" s="398" t="s">
        <v>299</v>
      </c>
      <c r="D36" s="398" t="s">
        <v>310</v>
      </c>
      <c r="E36" s="399">
        <v>0.1</v>
      </c>
      <c r="F36" s="398" t="s">
        <v>311</v>
      </c>
      <c r="G36" s="7" t="s">
        <v>19</v>
      </c>
      <c r="H36" s="400"/>
      <c r="I36" s="400"/>
      <c r="J36" s="400">
        <f t="shared" si="3"/>
        <v>0</v>
      </c>
      <c r="K36" s="401"/>
      <c r="L36" s="400"/>
      <c r="M36" s="400"/>
      <c r="N36" s="400"/>
      <c r="O36" s="405"/>
      <c r="P36" s="400">
        <v>31490</v>
      </c>
      <c r="Q36" s="400"/>
      <c r="R36" s="402">
        <f t="shared" si="1"/>
        <v>31490</v>
      </c>
      <c r="S36" s="398"/>
      <c r="T36" s="243" t="s">
        <v>66</v>
      </c>
    </row>
    <row r="37" spans="2:20" ht="16.5" customHeight="1" x14ac:dyDescent="0.3">
      <c r="B37" s="393" t="s">
        <v>238</v>
      </c>
      <c r="C37" s="393" t="s">
        <v>312</v>
      </c>
      <c r="D37" s="393" t="s">
        <v>313</v>
      </c>
      <c r="E37" s="394">
        <v>0.1</v>
      </c>
      <c r="F37" s="393" t="s">
        <v>314</v>
      </c>
      <c r="G37" s="5" t="s">
        <v>19</v>
      </c>
      <c r="H37" s="395"/>
      <c r="I37" s="395"/>
      <c r="J37" s="395"/>
      <c r="K37" s="396"/>
      <c r="L37" s="395"/>
      <c r="M37" s="395"/>
      <c r="N37" s="395"/>
      <c r="O37" s="396"/>
      <c r="P37" s="395">
        <v>23990</v>
      </c>
      <c r="Q37" s="395"/>
      <c r="R37" s="397">
        <f t="shared" si="1"/>
        <v>23990</v>
      </c>
      <c r="S37" s="393"/>
      <c r="T37" s="135" t="s">
        <v>20</v>
      </c>
    </row>
    <row r="38" spans="2:20" ht="16.5" customHeight="1" x14ac:dyDescent="0.3">
      <c r="B38" s="393" t="s">
        <v>238</v>
      </c>
      <c r="C38" s="393" t="s">
        <v>312</v>
      </c>
      <c r="D38" s="393" t="s">
        <v>315</v>
      </c>
      <c r="E38" s="394">
        <v>0.1</v>
      </c>
      <c r="F38" s="393" t="s">
        <v>316</v>
      </c>
      <c r="G38" s="5" t="s">
        <v>19</v>
      </c>
      <c r="H38" s="395"/>
      <c r="I38" s="395"/>
      <c r="J38" s="395"/>
      <c r="K38" s="396"/>
      <c r="L38" s="395"/>
      <c r="M38" s="395"/>
      <c r="N38" s="395"/>
      <c r="O38" s="396"/>
      <c r="P38" s="395">
        <v>28990</v>
      </c>
      <c r="Q38" s="395"/>
      <c r="R38" s="397">
        <f t="shared" si="1"/>
        <v>28990</v>
      </c>
      <c r="S38" s="393"/>
      <c r="T38" s="135" t="s">
        <v>20</v>
      </c>
    </row>
    <row r="39" spans="2:20" ht="16.5" customHeight="1" x14ac:dyDescent="0.3">
      <c r="B39" s="393" t="s">
        <v>238</v>
      </c>
      <c r="C39" s="393" t="s">
        <v>312</v>
      </c>
      <c r="D39" s="393" t="s">
        <v>317</v>
      </c>
      <c r="E39" s="394">
        <v>0.1</v>
      </c>
      <c r="F39" s="393" t="s">
        <v>318</v>
      </c>
      <c r="G39" s="5" t="s">
        <v>19</v>
      </c>
      <c r="H39" s="395"/>
      <c r="I39" s="395"/>
      <c r="J39" s="395"/>
      <c r="K39" s="396"/>
      <c r="L39" s="395"/>
      <c r="M39" s="395"/>
      <c r="N39" s="395"/>
      <c r="O39" s="396"/>
      <c r="P39" s="395">
        <v>29990</v>
      </c>
      <c r="Q39" s="395"/>
      <c r="R39" s="397">
        <f t="shared" si="1"/>
        <v>29990</v>
      </c>
      <c r="S39" s="393"/>
      <c r="T39" s="135" t="s">
        <v>20</v>
      </c>
    </row>
    <row r="40" spans="2:20" ht="16.5" customHeight="1" x14ac:dyDescent="0.3">
      <c r="B40" s="393" t="s">
        <v>238</v>
      </c>
      <c r="C40" s="393" t="s">
        <v>312</v>
      </c>
      <c r="D40" s="393" t="s">
        <v>319</v>
      </c>
      <c r="E40" s="394">
        <v>0.1</v>
      </c>
      <c r="F40" s="393" t="s">
        <v>320</v>
      </c>
      <c r="G40" s="5" t="s">
        <v>19</v>
      </c>
      <c r="H40" s="395"/>
      <c r="I40" s="395"/>
      <c r="J40" s="395"/>
      <c r="K40" s="396"/>
      <c r="L40" s="395"/>
      <c r="M40" s="395"/>
      <c r="N40" s="395"/>
      <c r="O40" s="396"/>
      <c r="P40" s="395">
        <v>33990</v>
      </c>
      <c r="Q40" s="395"/>
      <c r="R40" s="397">
        <f t="shared" si="1"/>
        <v>33990</v>
      </c>
      <c r="S40" s="393"/>
      <c r="T40" s="135" t="s">
        <v>20</v>
      </c>
    </row>
    <row r="41" spans="2:20" ht="16.5" customHeight="1" x14ac:dyDescent="0.3">
      <c r="B41" s="393" t="s">
        <v>238</v>
      </c>
      <c r="C41" s="393" t="s">
        <v>312</v>
      </c>
      <c r="D41" s="393" t="s">
        <v>321</v>
      </c>
      <c r="E41" s="394">
        <v>0.1</v>
      </c>
      <c r="F41" s="393" t="s">
        <v>322</v>
      </c>
      <c r="G41" s="5" t="s">
        <v>19</v>
      </c>
      <c r="H41" s="395"/>
      <c r="I41" s="395"/>
      <c r="J41" s="395"/>
      <c r="K41" s="396"/>
      <c r="L41" s="395"/>
      <c r="M41" s="395"/>
      <c r="N41" s="395"/>
      <c r="O41" s="396"/>
      <c r="P41" s="395">
        <v>36490</v>
      </c>
      <c r="Q41" s="395"/>
      <c r="R41" s="397">
        <f t="shared" si="1"/>
        <v>36490</v>
      </c>
      <c r="S41" s="393"/>
      <c r="T41" s="135" t="s">
        <v>66</v>
      </c>
    </row>
    <row r="42" spans="2:20" ht="16.5" customHeight="1" x14ac:dyDescent="0.3">
      <c r="B42" s="398" t="s">
        <v>238</v>
      </c>
      <c r="C42" s="398" t="s">
        <v>312</v>
      </c>
      <c r="D42" s="398" t="s">
        <v>323</v>
      </c>
      <c r="E42" s="399">
        <v>0.1</v>
      </c>
      <c r="F42" s="398" t="s">
        <v>324</v>
      </c>
      <c r="G42" s="7" t="s">
        <v>19</v>
      </c>
      <c r="H42" s="400"/>
      <c r="I42" s="400"/>
      <c r="J42" s="400"/>
      <c r="K42" s="401"/>
      <c r="L42" s="400"/>
      <c r="M42" s="400"/>
      <c r="N42" s="400"/>
      <c r="O42" s="401"/>
      <c r="P42" s="400">
        <v>40990</v>
      </c>
      <c r="Q42" s="400"/>
      <c r="R42" s="402">
        <f t="shared" si="1"/>
        <v>40990</v>
      </c>
      <c r="S42" s="398"/>
      <c r="T42" s="243">
        <v>0</v>
      </c>
    </row>
    <row r="43" spans="2:20" ht="16.5" customHeight="1" x14ac:dyDescent="0.3">
      <c r="B43" s="393" t="s">
        <v>238</v>
      </c>
      <c r="C43" s="393" t="s">
        <v>325</v>
      </c>
      <c r="D43" s="393" t="s">
        <v>326</v>
      </c>
      <c r="E43" s="394">
        <v>0.1</v>
      </c>
      <c r="F43" s="393" t="s">
        <v>327</v>
      </c>
      <c r="G43" s="5" t="s">
        <v>19</v>
      </c>
      <c r="H43" s="395"/>
      <c r="I43" s="395"/>
      <c r="J43" s="395">
        <f t="shared" si="0"/>
        <v>0</v>
      </c>
      <c r="K43" s="396"/>
      <c r="L43" s="395"/>
      <c r="M43" s="395"/>
      <c r="N43" s="395"/>
      <c r="O43" s="396"/>
      <c r="P43" s="395">
        <v>37990</v>
      </c>
      <c r="Q43" s="395"/>
      <c r="R43" s="397">
        <f t="shared" si="1"/>
        <v>37990</v>
      </c>
      <c r="S43" s="393"/>
      <c r="T43" s="135" t="s">
        <v>20</v>
      </c>
    </row>
    <row r="44" spans="2:20" ht="16.5" customHeight="1" x14ac:dyDescent="0.3">
      <c r="B44" s="393" t="s">
        <v>238</v>
      </c>
      <c r="C44" s="393" t="s">
        <v>325</v>
      </c>
      <c r="D44" s="393" t="s">
        <v>328</v>
      </c>
      <c r="E44" s="394">
        <v>0.1</v>
      </c>
      <c r="F44" s="393" t="s">
        <v>329</v>
      </c>
      <c r="G44" s="5" t="s">
        <v>19</v>
      </c>
      <c r="H44" s="395"/>
      <c r="I44" s="395"/>
      <c r="J44" s="395">
        <f t="shared" si="0"/>
        <v>0</v>
      </c>
      <c r="K44" s="396"/>
      <c r="L44" s="395"/>
      <c r="M44" s="395"/>
      <c r="N44" s="395"/>
      <c r="O44" s="396"/>
      <c r="P44" s="395">
        <v>40490</v>
      </c>
      <c r="Q44" s="395"/>
      <c r="R44" s="397">
        <f t="shared" si="1"/>
        <v>40490</v>
      </c>
      <c r="S44" s="393"/>
      <c r="T44" s="135" t="s">
        <v>66</v>
      </c>
    </row>
    <row r="45" spans="2:20" ht="16.5" customHeight="1" x14ac:dyDescent="0.3">
      <c r="B45" s="393" t="s">
        <v>238</v>
      </c>
      <c r="C45" s="393" t="s">
        <v>325</v>
      </c>
      <c r="D45" s="393" t="s">
        <v>330</v>
      </c>
      <c r="E45" s="394">
        <v>0.1</v>
      </c>
      <c r="F45" s="393" t="s">
        <v>331</v>
      </c>
      <c r="G45" s="5" t="s">
        <v>19</v>
      </c>
      <c r="H45" s="395"/>
      <c r="I45" s="395"/>
      <c r="J45" s="395">
        <f t="shared" si="0"/>
        <v>0</v>
      </c>
      <c r="K45" s="396"/>
      <c r="L45" s="395"/>
      <c r="M45" s="395"/>
      <c r="N45" s="395"/>
      <c r="O45" s="396"/>
      <c r="P45" s="395">
        <v>45990</v>
      </c>
      <c r="Q45" s="395"/>
      <c r="R45" s="397">
        <f t="shared" si="1"/>
        <v>45990</v>
      </c>
      <c r="S45" s="393"/>
      <c r="T45" s="135" t="s">
        <v>66</v>
      </c>
    </row>
    <row r="46" spans="2:20" ht="16.5" customHeight="1" x14ac:dyDescent="0.3">
      <c r="B46" s="398" t="s">
        <v>238</v>
      </c>
      <c r="C46" s="398" t="s">
        <v>325</v>
      </c>
      <c r="D46" s="398" t="s">
        <v>332</v>
      </c>
      <c r="E46" s="399">
        <v>0.1</v>
      </c>
      <c r="F46" s="398" t="s">
        <v>333</v>
      </c>
      <c r="G46" s="7" t="s">
        <v>19</v>
      </c>
      <c r="H46" s="400"/>
      <c r="I46" s="400"/>
      <c r="J46" s="400">
        <f t="shared" si="0"/>
        <v>0</v>
      </c>
      <c r="K46" s="401"/>
      <c r="L46" s="400"/>
      <c r="M46" s="400"/>
      <c r="N46" s="400"/>
      <c r="O46" s="401"/>
      <c r="P46" s="400">
        <v>49990</v>
      </c>
      <c r="Q46" s="400"/>
      <c r="R46" s="402">
        <f t="shared" si="1"/>
        <v>49990</v>
      </c>
      <c r="S46" s="398"/>
      <c r="T46" s="243">
        <v>0</v>
      </c>
    </row>
    <row r="47" spans="2:20" x14ac:dyDescent="0.3">
      <c r="B47" s="393" t="s">
        <v>238</v>
      </c>
      <c r="C47" s="393" t="s">
        <v>334</v>
      </c>
      <c r="D47" s="393" t="s">
        <v>335</v>
      </c>
      <c r="E47" s="394">
        <v>0</v>
      </c>
      <c r="F47" s="393" t="s">
        <v>336</v>
      </c>
      <c r="G47" s="5" t="s">
        <v>121</v>
      </c>
      <c r="H47" s="395"/>
      <c r="I47" s="395"/>
      <c r="J47" s="395">
        <f t="shared" si="0"/>
        <v>0</v>
      </c>
      <c r="K47" s="396"/>
      <c r="L47" s="395"/>
      <c r="M47" s="395"/>
      <c r="N47" s="395"/>
      <c r="O47" s="396"/>
      <c r="P47" s="395">
        <v>26490</v>
      </c>
      <c r="Q47" s="395"/>
      <c r="R47" s="397">
        <f t="shared" si="1"/>
        <v>26490</v>
      </c>
      <c r="S47" s="393" t="s">
        <v>337</v>
      </c>
      <c r="T47" s="135" t="s">
        <v>20</v>
      </c>
    </row>
    <row r="48" spans="2:20" x14ac:dyDescent="0.3">
      <c r="B48" s="393" t="s">
        <v>238</v>
      </c>
      <c r="C48" s="393" t="s">
        <v>334</v>
      </c>
      <c r="D48" s="393" t="s">
        <v>338</v>
      </c>
      <c r="E48" s="394">
        <v>0</v>
      </c>
      <c r="F48" s="393" t="s">
        <v>339</v>
      </c>
      <c r="G48" s="5" t="s">
        <v>121</v>
      </c>
      <c r="H48" s="395"/>
      <c r="I48" s="395"/>
      <c r="J48" s="395">
        <f t="shared" si="0"/>
        <v>0</v>
      </c>
      <c r="K48" s="396"/>
      <c r="L48" s="395"/>
      <c r="M48" s="395"/>
      <c r="N48" s="395"/>
      <c r="O48" s="396"/>
      <c r="P48" s="395">
        <v>28990</v>
      </c>
      <c r="Q48" s="395"/>
      <c r="R48" s="397">
        <f t="shared" si="1"/>
        <v>28990</v>
      </c>
      <c r="S48" s="393" t="s">
        <v>340</v>
      </c>
      <c r="T48" s="135">
        <v>0</v>
      </c>
    </row>
    <row r="49" spans="2:20" x14ac:dyDescent="0.3">
      <c r="B49" s="398" t="s">
        <v>238</v>
      </c>
      <c r="C49" s="398" t="s">
        <v>334</v>
      </c>
      <c r="D49" s="398" t="s">
        <v>341</v>
      </c>
      <c r="E49" s="399">
        <v>0</v>
      </c>
      <c r="F49" s="398" t="s">
        <v>342</v>
      </c>
      <c r="G49" s="7" t="s">
        <v>121</v>
      </c>
      <c r="H49" s="400"/>
      <c r="I49" s="400"/>
      <c r="J49" s="400">
        <v>0</v>
      </c>
      <c r="K49" s="401"/>
      <c r="L49" s="400"/>
      <c r="M49" s="400"/>
      <c r="N49" s="400"/>
      <c r="O49" s="401"/>
      <c r="P49" s="400">
        <v>32490</v>
      </c>
      <c r="Q49" s="400"/>
      <c r="R49" s="402">
        <v>33490</v>
      </c>
      <c r="S49" s="398" t="s">
        <v>340</v>
      </c>
      <c r="T49" s="243" t="s">
        <v>20</v>
      </c>
    </row>
    <row r="50" spans="2:20" x14ac:dyDescent="0.3">
      <c r="B50" s="393" t="s">
        <v>238</v>
      </c>
      <c r="C50" s="393" t="s">
        <v>343</v>
      </c>
      <c r="D50" s="393" t="s">
        <v>344</v>
      </c>
      <c r="E50" s="394">
        <v>0</v>
      </c>
      <c r="F50" s="393" t="s">
        <v>345</v>
      </c>
      <c r="G50" s="5"/>
      <c r="H50" s="395"/>
      <c r="I50" s="395"/>
      <c r="J50" s="395"/>
      <c r="K50" s="396"/>
      <c r="L50" s="395"/>
      <c r="M50" s="395"/>
      <c r="N50" s="395"/>
      <c r="O50" s="396"/>
      <c r="P50" s="395">
        <v>28990</v>
      </c>
      <c r="Q50" s="395"/>
      <c r="R50" s="397">
        <f>+P50-Q50</f>
        <v>28990</v>
      </c>
      <c r="S50" s="393"/>
      <c r="T50" s="135">
        <v>0</v>
      </c>
    </row>
    <row r="51" spans="2:20" x14ac:dyDescent="0.3">
      <c r="B51" s="393" t="s">
        <v>238</v>
      </c>
      <c r="C51" s="393" t="s">
        <v>343</v>
      </c>
      <c r="D51" s="393" t="s">
        <v>346</v>
      </c>
      <c r="E51" s="394">
        <v>0</v>
      </c>
      <c r="F51" s="393" t="s">
        <v>347</v>
      </c>
      <c r="G51" s="5"/>
      <c r="H51" s="395"/>
      <c r="I51" s="395"/>
      <c r="J51" s="395"/>
      <c r="K51" s="396"/>
      <c r="L51" s="395"/>
      <c r="M51" s="395"/>
      <c r="N51" s="395"/>
      <c r="O51" s="396"/>
      <c r="P51" s="395">
        <v>31990</v>
      </c>
      <c r="Q51" s="395"/>
      <c r="R51" s="397">
        <f>+P51-Q51</f>
        <v>31990</v>
      </c>
      <c r="S51" s="393"/>
      <c r="T51" s="135" t="s">
        <v>20</v>
      </c>
    </row>
    <row r="52" spans="2:20" x14ac:dyDescent="0.3">
      <c r="B52" s="393" t="s">
        <v>238</v>
      </c>
      <c r="C52" s="393" t="s">
        <v>343</v>
      </c>
      <c r="D52" s="393" t="s">
        <v>348</v>
      </c>
      <c r="E52" s="394">
        <v>0</v>
      </c>
      <c r="F52" s="393" t="s">
        <v>349</v>
      </c>
      <c r="H52" s="395"/>
      <c r="I52" s="395"/>
      <c r="J52" s="395"/>
      <c r="K52" s="396"/>
      <c r="L52" s="395"/>
      <c r="M52" s="395"/>
      <c r="N52" s="395"/>
      <c r="O52" s="396"/>
      <c r="P52" s="395">
        <v>34990</v>
      </c>
      <c r="Q52" s="395"/>
      <c r="R52" s="397">
        <f t="shared" ref="R52:R53" si="4">+P52-Q52</f>
        <v>34990</v>
      </c>
      <c r="S52" s="393"/>
      <c r="T52" s="135" t="s">
        <v>20</v>
      </c>
    </row>
    <row r="53" spans="2:20" ht="15" thickBot="1" x14ac:dyDescent="0.35">
      <c r="B53" s="410" t="s">
        <v>238</v>
      </c>
      <c r="C53" s="410" t="s">
        <v>343</v>
      </c>
      <c r="D53" s="410" t="s">
        <v>350</v>
      </c>
      <c r="E53" s="411">
        <v>0</v>
      </c>
      <c r="F53" s="410" t="s">
        <v>351</v>
      </c>
      <c r="G53" s="75"/>
      <c r="H53" s="412"/>
      <c r="I53" s="412"/>
      <c r="J53" s="412"/>
      <c r="K53" s="413"/>
      <c r="L53" s="412"/>
      <c r="M53" s="412"/>
      <c r="N53" s="412"/>
      <c r="O53" s="413"/>
      <c r="P53" s="412">
        <v>42990</v>
      </c>
      <c r="Q53" s="412"/>
      <c r="R53" s="414">
        <f t="shared" si="4"/>
        <v>42990</v>
      </c>
      <c r="S53" s="410"/>
      <c r="T53" s="141">
        <v>0</v>
      </c>
    </row>
    <row r="54" spans="2:20" x14ac:dyDescent="0.3">
      <c r="R54" s="415"/>
    </row>
  </sheetData>
  <mergeCells count="2">
    <mergeCell ref="H4:K4"/>
    <mergeCell ref="L4:O4"/>
  </mergeCells>
  <conditionalFormatting sqref="O44:O45 K44:K45 B18:F18 O18 K18 B44:D45 F44:F45 B15:F15 O15 K15 S15 B29:F29 O29 K29 S29 B33:F34 O33:O34 K33:K34 E31:E32 S33:S34 O50 S50 B50:F50 K50 B47:F47 K47 O47 S47">
    <cfRule type="expression" dxfId="105" priority="58">
      <formula>$B15&lt;&gt;$B16</formula>
    </cfRule>
  </conditionalFormatting>
  <conditionalFormatting sqref="B12:F13 O12:O13 K12:K13 S12:S13 S26:S28 B42:D42 D37:D41 F37:F42 O37:O42 K37:K42 S37:S42 B37 C35:F35 K35">
    <cfRule type="expression" dxfId="104" priority="59">
      <formula>$B12&lt;&gt;#REF!</formula>
    </cfRule>
  </conditionalFormatting>
  <conditionalFormatting sqref="S25 O25:O28 K25:K28 B26:F28 F25 D25 C37 B38:C42 B36:F36 O35:O36 K36 S36">
    <cfRule type="expression" dxfId="103" priority="60">
      <formula>$B25&lt;&gt;#REF!</formula>
    </cfRule>
  </conditionalFormatting>
  <conditionalFormatting sqref="D14:F14 O17 K17 B17:F17 O14 K14">
    <cfRule type="expression" dxfId="102" priority="57">
      <formula>$B14&lt;&gt;$B16</formula>
    </cfRule>
  </conditionalFormatting>
  <conditionalFormatting sqref="B20:F20 O20:O21 K20:K21 F21 E37:E42">
    <cfRule type="expression" dxfId="101" priority="61">
      <formula>$B20&lt;&gt;#REF!</formula>
    </cfRule>
  </conditionalFormatting>
  <conditionalFormatting sqref="B35">
    <cfRule type="expression" dxfId="100" priority="56">
      <formula>$B35&lt;&gt;#REF!</formula>
    </cfRule>
  </conditionalFormatting>
  <conditionalFormatting sqref="B6:B7 B9">
    <cfRule type="expression" dxfId="99" priority="54">
      <formula>$B6&lt;&gt;$B7</formula>
    </cfRule>
  </conditionalFormatting>
  <conditionalFormatting sqref="B8">
    <cfRule type="expression" dxfId="98" priority="55">
      <formula>$B8&lt;&gt;#REF!</formula>
    </cfRule>
  </conditionalFormatting>
  <conditionalFormatting sqref="B11">
    <cfRule type="expression" dxfId="97" priority="52">
      <formula>$B11&lt;&gt;#REF!</formula>
    </cfRule>
  </conditionalFormatting>
  <conditionalFormatting sqref="B10">
    <cfRule type="expression" dxfId="96" priority="53">
      <formula>$B10&lt;&gt;#REF!</formula>
    </cfRule>
  </conditionalFormatting>
  <conditionalFormatting sqref="B31:D32 F31:F32 O31:O32 K31:K32 S31:S32">
    <cfRule type="expression" dxfId="95" priority="62">
      <formula>$B31&lt;&gt;$B34</formula>
    </cfRule>
  </conditionalFormatting>
  <conditionalFormatting sqref="B19 S35">
    <cfRule type="expression" dxfId="94" priority="63">
      <formula>$B19&lt;&gt;#REF!</formula>
    </cfRule>
  </conditionalFormatting>
  <conditionalFormatting sqref="E6:F7 E9:F9">
    <cfRule type="expression" dxfId="93" priority="49">
      <formula>$B6&lt;&gt;$B7</formula>
    </cfRule>
  </conditionalFormatting>
  <conditionalFormatting sqref="E8:F8">
    <cfRule type="expression" dxfId="92" priority="50">
      <formula>$B8&lt;&gt;#REF!</formula>
    </cfRule>
  </conditionalFormatting>
  <conditionalFormatting sqref="E11:F11">
    <cfRule type="expression" dxfId="91" priority="47">
      <formula>$B11&lt;&gt;#REF!</formula>
    </cfRule>
  </conditionalFormatting>
  <conditionalFormatting sqref="E10:F10">
    <cfRule type="expression" dxfId="90" priority="48">
      <formula>$B10&lt;&gt;#REF!</formula>
    </cfRule>
  </conditionalFormatting>
  <conditionalFormatting sqref="E19:F19">
    <cfRule type="expression" dxfId="89" priority="51">
      <formula>$B19&lt;&gt;#REF!</formula>
    </cfRule>
  </conditionalFormatting>
  <conditionalFormatting sqref="C6:C7 C9">
    <cfRule type="expression" dxfId="88" priority="44">
      <formula>$B6&lt;&gt;$B7</formula>
    </cfRule>
  </conditionalFormatting>
  <conditionalFormatting sqref="C8">
    <cfRule type="expression" dxfId="87" priority="45">
      <formula>$B8&lt;&gt;#REF!</formula>
    </cfRule>
  </conditionalFormatting>
  <conditionalFormatting sqref="C11">
    <cfRule type="expression" dxfId="86" priority="42">
      <formula>$B11&lt;&gt;#REF!</formula>
    </cfRule>
  </conditionalFormatting>
  <conditionalFormatting sqref="C10">
    <cfRule type="expression" dxfId="85" priority="43">
      <formula>$B10&lt;&gt;#REF!</formula>
    </cfRule>
  </conditionalFormatting>
  <conditionalFormatting sqref="C19">
    <cfRule type="expression" dxfId="84" priority="46">
      <formula>$B19&lt;&gt;#REF!</formula>
    </cfRule>
  </conditionalFormatting>
  <conditionalFormatting sqref="D6:D7 D9">
    <cfRule type="expression" dxfId="83" priority="39">
      <formula>$B6&lt;&gt;$B7</formula>
    </cfRule>
  </conditionalFormatting>
  <conditionalFormatting sqref="D8">
    <cfRule type="expression" dxfId="82" priority="40">
      <formula>$B8&lt;&gt;#REF!</formula>
    </cfRule>
  </conditionalFormatting>
  <conditionalFormatting sqref="D11">
    <cfRule type="expression" dxfId="81" priority="37">
      <formula>$B11&lt;&gt;#REF!</formula>
    </cfRule>
  </conditionalFormatting>
  <conditionalFormatting sqref="D10">
    <cfRule type="expression" dxfId="80" priority="38">
      <formula>$B10&lt;&gt;#REF!</formula>
    </cfRule>
  </conditionalFormatting>
  <conditionalFormatting sqref="D19">
    <cfRule type="expression" dxfId="79" priority="41">
      <formula>$B19&lt;&gt;#REF!</formula>
    </cfRule>
  </conditionalFormatting>
  <conditionalFormatting sqref="O6:O7 O9">
    <cfRule type="expression" dxfId="78" priority="34">
      <formula>$B6&lt;&gt;$B7</formula>
    </cfRule>
  </conditionalFormatting>
  <conditionalFormatting sqref="O8">
    <cfRule type="expression" dxfId="77" priority="35">
      <formula>$B8&lt;&gt;#REF!</formula>
    </cfRule>
  </conditionalFormatting>
  <conditionalFormatting sqref="O11">
    <cfRule type="expression" dxfId="76" priority="32">
      <formula>$B11&lt;&gt;#REF!</formula>
    </cfRule>
  </conditionalFormatting>
  <conditionalFormatting sqref="O10">
    <cfRule type="expression" dxfId="75" priority="33">
      <formula>$B10&lt;&gt;#REF!</formula>
    </cfRule>
  </conditionalFormatting>
  <conditionalFormatting sqref="O19">
    <cfRule type="expression" dxfId="74" priority="36">
      <formula>$B19&lt;&gt;#REF!</formula>
    </cfRule>
  </conditionalFormatting>
  <conditionalFormatting sqref="K6:K7 K9">
    <cfRule type="expression" dxfId="73" priority="29">
      <formula>$B6&lt;&gt;$B7</formula>
    </cfRule>
  </conditionalFormatting>
  <conditionalFormatting sqref="K8">
    <cfRule type="expression" dxfId="72" priority="30">
      <formula>$B8&lt;&gt;#REF!</formula>
    </cfRule>
  </conditionalFormatting>
  <conditionalFormatting sqref="K11">
    <cfRule type="expression" dxfId="71" priority="27">
      <formula>$B11&lt;&gt;#REF!</formula>
    </cfRule>
  </conditionalFormatting>
  <conditionalFormatting sqref="K10">
    <cfRule type="expression" dxfId="70" priority="28">
      <formula>$B10&lt;&gt;#REF!</formula>
    </cfRule>
  </conditionalFormatting>
  <conditionalFormatting sqref="K19">
    <cfRule type="expression" dxfId="69" priority="31">
      <formula>$B19&lt;&gt;#REF!</formula>
    </cfRule>
  </conditionalFormatting>
  <conditionalFormatting sqref="O24 B24:F24 K24 B46:C46 O46 K46">
    <cfRule type="expression" dxfId="68" priority="64">
      <formula>$B24&lt;&gt;#REF!</formula>
    </cfRule>
  </conditionalFormatting>
  <conditionalFormatting sqref="B14:C14">
    <cfRule type="expression" dxfId="67" priority="26">
      <formula>$B14&lt;&gt;$B16</formula>
    </cfRule>
  </conditionalFormatting>
  <conditionalFormatting sqref="B43:D43 O43 K43 F43">
    <cfRule type="expression" dxfId="66" priority="25">
      <formula>$B43&lt;&gt;$B44</formula>
    </cfRule>
  </conditionalFormatting>
  <conditionalFormatting sqref="E43">
    <cfRule type="expression" dxfId="65" priority="24">
      <formula>$B43&lt;&gt;#REF!</formula>
    </cfRule>
  </conditionalFormatting>
  <conditionalFormatting sqref="F46">
    <cfRule type="expression" dxfId="64" priority="23">
      <formula>$B46&lt;&gt;#REF!</formula>
    </cfRule>
  </conditionalFormatting>
  <conditionalFormatting sqref="E46">
    <cfRule type="expression" dxfId="63" priority="22">
      <formula>$B46&lt;&gt;#REF!</formula>
    </cfRule>
  </conditionalFormatting>
  <conditionalFormatting sqref="S44:S45 S18">
    <cfRule type="expression" dxfId="62" priority="19">
      <formula>$B18&lt;&gt;$B19</formula>
    </cfRule>
  </conditionalFormatting>
  <conditionalFormatting sqref="S17 S14">
    <cfRule type="expression" dxfId="61" priority="18">
      <formula>$B14&lt;&gt;$B16</formula>
    </cfRule>
  </conditionalFormatting>
  <conditionalFormatting sqref="S20:S21">
    <cfRule type="expression" dxfId="60" priority="20">
      <formula>$B20&lt;&gt;#REF!</formula>
    </cfRule>
  </conditionalFormatting>
  <conditionalFormatting sqref="S6:S7 S9">
    <cfRule type="expression" dxfId="59" priority="15">
      <formula>$B6&lt;&gt;$B7</formula>
    </cfRule>
  </conditionalFormatting>
  <conditionalFormatting sqref="S8">
    <cfRule type="expression" dxfId="58" priority="16">
      <formula>$B8&lt;&gt;#REF!</formula>
    </cfRule>
  </conditionalFormatting>
  <conditionalFormatting sqref="S11">
    <cfRule type="expression" dxfId="57" priority="13">
      <formula>$B11&lt;&gt;#REF!</formula>
    </cfRule>
  </conditionalFormatting>
  <conditionalFormatting sqref="S10">
    <cfRule type="expression" dxfId="56" priority="14">
      <formula>$B10&lt;&gt;#REF!</formula>
    </cfRule>
  </conditionalFormatting>
  <conditionalFormatting sqref="S19">
    <cfRule type="expression" dxfId="55" priority="17">
      <formula>$B19&lt;&gt;#REF!</formula>
    </cfRule>
  </conditionalFormatting>
  <conditionalFormatting sqref="S46">
    <cfRule type="expression" dxfId="54" priority="21">
      <formula>$B46&lt;&gt;#REF!</formula>
    </cfRule>
  </conditionalFormatting>
  <conditionalFormatting sqref="S43">
    <cfRule type="expression" dxfId="53" priority="12">
      <formula>$B43&lt;&gt;$B44</formula>
    </cfRule>
  </conditionalFormatting>
  <conditionalFormatting sqref="S24">
    <cfRule type="expression" dxfId="52" priority="11">
      <formula>$B24&lt;&gt;#REF!</formula>
    </cfRule>
  </conditionalFormatting>
  <conditionalFormatting sqref="D46">
    <cfRule type="expression" dxfId="51" priority="65">
      <formula>$B46&lt;&gt;#REF!</formula>
    </cfRule>
  </conditionalFormatting>
  <conditionalFormatting sqref="E44:E45">
    <cfRule type="expression" dxfId="50" priority="10">
      <formula>$B44&lt;&gt;#REF!</formula>
    </cfRule>
  </conditionalFormatting>
  <conditionalFormatting sqref="E21">
    <cfRule type="expression" dxfId="49" priority="9">
      <formula>$B21&lt;&gt;#REF!</formula>
    </cfRule>
  </conditionalFormatting>
  <conditionalFormatting sqref="D21">
    <cfRule type="expression" dxfId="48" priority="8">
      <formula>$B21&lt;&gt;#REF!</formula>
    </cfRule>
  </conditionalFormatting>
  <conditionalFormatting sqref="B16:F16 O16 K16 S16">
    <cfRule type="expression" dxfId="47" priority="66">
      <formula>$B16&lt;&gt;#REF!</formula>
    </cfRule>
  </conditionalFormatting>
  <conditionalFormatting sqref="O23 K23 S23">
    <cfRule type="expression" dxfId="46" priority="7">
      <formula>$B23&lt;&gt;#REF!</formula>
    </cfRule>
  </conditionalFormatting>
  <conditionalFormatting sqref="C23:E23">
    <cfRule type="expression" dxfId="45" priority="5">
      <formula>$B23&lt;&gt;#REF!</formula>
    </cfRule>
  </conditionalFormatting>
  <conditionalFormatting sqref="B23">
    <cfRule type="expression" dxfId="44" priority="6">
      <formula>$B23&lt;&gt;#REF!</formula>
    </cfRule>
  </conditionalFormatting>
  <conditionalFormatting sqref="F23">
    <cfRule type="expression" dxfId="43" priority="4">
      <formula>$B23&lt;&gt;#REF!</formula>
    </cfRule>
  </conditionalFormatting>
  <conditionalFormatting sqref="O22 K22 B22:F22 S22">
    <cfRule type="expression" dxfId="42" priority="67">
      <formula>$B22&lt;&gt;#REF!</formula>
    </cfRule>
  </conditionalFormatting>
  <conditionalFormatting sqref="E25 B25:C25">
    <cfRule type="expression" dxfId="41" priority="68">
      <formula>$B25&lt;&gt;$B43</formula>
    </cfRule>
  </conditionalFormatting>
  <conditionalFormatting sqref="B21:C21">
    <cfRule type="expression" dxfId="40" priority="69">
      <formula>$B21&lt;&gt;#REF!</formula>
    </cfRule>
  </conditionalFormatting>
  <conditionalFormatting sqref="B49:F49 K49 O49 S49">
    <cfRule type="expression" dxfId="39" priority="3">
      <formula>$B49&lt;&gt;$B50</formula>
    </cfRule>
  </conditionalFormatting>
  <conditionalFormatting sqref="O53 S53 K53">
    <cfRule type="expression" dxfId="38" priority="70">
      <formula>$B53&lt;&gt;#REF!</formula>
    </cfRule>
  </conditionalFormatting>
  <conditionalFormatting sqref="B53:F53">
    <cfRule type="expression" dxfId="37" priority="71">
      <formula>$B53&lt;&gt;#REF!</formula>
    </cfRule>
  </conditionalFormatting>
  <conditionalFormatting sqref="O51 S51 K51 B51:F52">
    <cfRule type="expression" dxfId="36" priority="72">
      <formula>$B51&lt;&gt;#REF!</formula>
    </cfRule>
  </conditionalFormatting>
  <conditionalFormatting sqref="S52">
    <cfRule type="expression" dxfId="35" priority="2">
      <formula>$B52&lt;&gt;#REF!</formula>
    </cfRule>
  </conditionalFormatting>
  <conditionalFormatting sqref="O52 K52">
    <cfRule type="expression" dxfId="34" priority="1">
      <formula>$B52&lt;&gt;#REF!</formula>
    </cfRule>
  </conditionalFormatting>
  <conditionalFormatting sqref="B48:F48 K48 O48 S48">
    <cfRule type="expression" dxfId="33" priority="73">
      <formula>$B48&lt;&gt;#REF!</formula>
    </cfRule>
  </conditionalFormatting>
  <conditionalFormatting sqref="B30:F30 O30 K30 S30">
    <cfRule type="expression" dxfId="32" priority="74">
      <formula>$B30&lt;&gt;$B55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9D54-191B-485E-8BAF-563C57854C0D}">
  <sheetPr>
    <pageSetUpPr fitToPage="1"/>
  </sheetPr>
  <dimension ref="B1:R86"/>
  <sheetViews>
    <sheetView showGridLines="0" zoomScale="50" zoomScaleNormal="50" workbookViewId="0">
      <pane xSplit="6" ySplit="5" topLeftCell="G57" activePane="bottomRight" state="frozen"/>
      <selection pane="topRight" activeCell="K1" sqref="K1"/>
      <selection pane="bottomLeft" activeCell="A6" sqref="A6"/>
      <selection pane="bottomRight" activeCell="J6" activeCellId="2" sqref="B6:C86 F6:G86 J6:J86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49.5546875" bestFit="1" customWidth="1"/>
    <col min="7" max="7" width="15.5546875" customWidth="1"/>
    <col min="8" max="8" width="19.109375" style="1" customWidth="1"/>
    <col min="9" max="9" width="19.44140625" style="1" customWidth="1"/>
    <col min="10" max="10" width="18.5546875" style="1" customWidth="1"/>
    <col min="11" max="11" width="65.6640625" style="290" customWidth="1"/>
    <col min="12" max="12" width="15.109375" hidden="1" customWidth="1"/>
    <col min="13" max="13" width="13.88671875" hidden="1" customWidth="1"/>
    <col min="14" max="14" width="13" hidden="1" customWidth="1"/>
    <col min="15" max="15" width="18.5546875" hidden="1" customWidth="1"/>
    <col min="16" max="16" width="18" hidden="1" customWidth="1"/>
    <col min="17" max="17" width="9.109375" style="1" customWidth="1"/>
    <col min="18" max="18" width="24.6640625" customWidth="1"/>
  </cols>
  <sheetData>
    <row r="1" spans="2:18" s="2" customFormat="1" ht="23.4" x14ac:dyDescent="0.45">
      <c r="B1" s="540" t="s">
        <v>0</v>
      </c>
      <c r="C1" s="540"/>
      <c r="D1" s="540"/>
      <c r="E1" s="540"/>
      <c r="F1" s="540"/>
      <c r="G1" s="540"/>
      <c r="H1" s="376"/>
      <c r="I1" s="376"/>
      <c r="J1" s="376"/>
      <c r="K1" s="188"/>
      <c r="Q1" s="4"/>
    </row>
    <row r="2" spans="2:18" ht="15.6" x14ac:dyDescent="0.3">
      <c r="B2" s="551" t="s">
        <v>352</v>
      </c>
      <c r="C2" s="551"/>
      <c r="D2" s="551"/>
      <c r="E2" s="551"/>
      <c r="F2" s="551"/>
      <c r="G2" s="551"/>
      <c r="H2" s="377"/>
      <c r="I2" s="377"/>
      <c r="J2" s="377"/>
      <c r="K2" s="189"/>
    </row>
    <row r="3" spans="2:18" ht="14.25" customHeight="1" thickBot="1" x14ac:dyDescent="0.35">
      <c r="H3" s="190">
        <v>545</v>
      </c>
      <c r="I3" s="190">
        <v>548</v>
      </c>
      <c r="J3" s="190"/>
      <c r="K3" s="191"/>
    </row>
    <row r="4" spans="2:18" ht="15" thickBot="1" x14ac:dyDescent="0.35">
      <c r="H4" s="545" t="s">
        <v>3</v>
      </c>
      <c r="I4" s="546"/>
      <c r="J4" s="546"/>
      <c r="K4" s="547"/>
    </row>
    <row r="5" spans="2:18" ht="77.25" customHeight="1" thickBot="1" x14ac:dyDescent="0.35">
      <c r="B5" s="30" t="s">
        <v>4</v>
      </c>
      <c r="C5" s="32" t="s">
        <v>5</v>
      </c>
      <c r="D5" s="32" t="s">
        <v>6</v>
      </c>
      <c r="E5" s="32" t="s">
        <v>7</v>
      </c>
      <c r="F5" s="32" t="s">
        <v>8</v>
      </c>
      <c r="G5" s="192" t="s">
        <v>9</v>
      </c>
      <c r="H5" s="294" t="s">
        <v>353</v>
      </c>
      <c r="I5" s="295" t="s">
        <v>11</v>
      </c>
      <c r="J5" s="24" t="s">
        <v>354</v>
      </c>
      <c r="K5" s="296" t="s">
        <v>13</v>
      </c>
      <c r="L5" s="41" t="s">
        <v>131</v>
      </c>
      <c r="M5" s="8" t="s">
        <v>132</v>
      </c>
      <c r="N5" s="8" t="s">
        <v>355</v>
      </c>
      <c r="O5" s="9" t="s">
        <v>133</v>
      </c>
      <c r="P5" s="9" t="s">
        <v>134</v>
      </c>
      <c r="Q5" s="42" t="s">
        <v>14</v>
      </c>
      <c r="R5" s="361" t="s">
        <v>356</v>
      </c>
    </row>
    <row r="6" spans="2:18" ht="21" x14ac:dyDescent="0.3">
      <c r="B6" s="193" t="s">
        <v>357</v>
      </c>
      <c r="C6" s="194" t="s">
        <v>358</v>
      </c>
      <c r="D6" s="47" t="s">
        <v>359</v>
      </c>
      <c r="E6" s="195">
        <v>0.05</v>
      </c>
      <c r="F6" s="196" t="s">
        <v>360</v>
      </c>
      <c r="G6" s="197" t="s">
        <v>19</v>
      </c>
      <c r="H6" s="198">
        <v>8490</v>
      </c>
      <c r="I6" s="199">
        <v>500</v>
      </c>
      <c r="J6" s="200">
        <f>H6-I6</f>
        <v>7990</v>
      </c>
      <c r="K6" s="362" t="s">
        <v>361</v>
      </c>
      <c r="L6" s="201">
        <v>7.0000000000000007E-2</v>
      </c>
      <c r="M6" s="202">
        <v>7.0000000000000007E-2</v>
      </c>
      <c r="N6" s="202">
        <v>7.0000000000000007E-2</v>
      </c>
      <c r="O6" s="203"/>
      <c r="P6" s="203" t="s">
        <v>362</v>
      </c>
      <c r="Q6" s="204">
        <v>0</v>
      </c>
      <c r="R6" s="363"/>
    </row>
    <row r="7" spans="2:18" ht="21" x14ac:dyDescent="0.3">
      <c r="B7" s="205" t="s">
        <v>357</v>
      </c>
      <c r="C7" s="181" t="s">
        <v>358</v>
      </c>
      <c r="D7" s="18" t="s">
        <v>363</v>
      </c>
      <c r="E7" s="183">
        <v>0</v>
      </c>
      <c r="F7" s="206" t="s">
        <v>364</v>
      </c>
      <c r="G7" s="207" t="s">
        <v>23</v>
      </c>
      <c r="H7" s="208">
        <f>H6+600</f>
        <v>9090</v>
      </c>
      <c r="I7" s="209"/>
      <c r="J7" s="210">
        <f t="shared" ref="J7:J31" si="0">H7-I7</f>
        <v>9090</v>
      </c>
      <c r="K7" s="364" t="s">
        <v>361</v>
      </c>
      <c r="L7" s="211">
        <v>7.0000000000000007E-2</v>
      </c>
      <c r="M7" s="212">
        <v>7.0000000000000007E-2</v>
      </c>
      <c r="N7" s="212">
        <v>7.0000000000000007E-2</v>
      </c>
      <c r="O7" s="213"/>
      <c r="P7" s="213" t="s">
        <v>362</v>
      </c>
      <c r="Q7" s="214">
        <v>0</v>
      </c>
      <c r="R7" s="28"/>
    </row>
    <row r="8" spans="2:18" ht="21" x14ac:dyDescent="0.4">
      <c r="B8" s="165" t="s">
        <v>357</v>
      </c>
      <c r="C8" s="215" t="s">
        <v>365</v>
      </c>
      <c r="D8" s="16" t="s">
        <v>366</v>
      </c>
      <c r="E8" s="147">
        <v>0.05</v>
      </c>
      <c r="F8" s="216" t="s">
        <v>367</v>
      </c>
      <c r="G8" s="217" t="s">
        <v>19</v>
      </c>
      <c r="H8" s="297">
        <v>8690</v>
      </c>
      <c r="I8" s="298"/>
      <c r="J8" s="299">
        <f t="shared" si="0"/>
        <v>8690</v>
      </c>
      <c r="K8" s="220" t="s">
        <v>361</v>
      </c>
      <c r="L8" s="221">
        <v>7.0000000000000007E-2</v>
      </c>
      <c r="M8" s="222">
        <v>7.0000000000000007E-2</v>
      </c>
      <c r="N8" s="222">
        <v>7.0000000000000007E-2</v>
      </c>
      <c r="O8" s="223"/>
      <c r="P8" s="223" t="s">
        <v>368</v>
      </c>
      <c r="Q8" s="224">
        <v>0</v>
      </c>
      <c r="R8" s="354"/>
    </row>
    <row r="9" spans="2:18" ht="21" x14ac:dyDescent="0.4">
      <c r="B9" s="168" t="s">
        <v>357</v>
      </c>
      <c r="C9" s="225" t="s">
        <v>365</v>
      </c>
      <c r="D9" t="s">
        <v>369</v>
      </c>
      <c r="E9" s="132">
        <v>0.05</v>
      </c>
      <c r="F9" s="226" t="s">
        <v>370</v>
      </c>
      <c r="G9" s="227" t="s">
        <v>19</v>
      </c>
      <c r="H9" s="229">
        <v>10990</v>
      </c>
      <c r="I9" s="230">
        <v>1300</v>
      </c>
      <c r="J9" s="231">
        <f t="shared" si="0"/>
        <v>9690</v>
      </c>
      <c r="K9" s="228" t="s">
        <v>361</v>
      </c>
      <c r="L9" s="232">
        <v>7.0000000000000007E-2</v>
      </c>
      <c r="M9" s="233">
        <v>7.0000000000000007E-2</v>
      </c>
      <c r="N9" s="233">
        <v>7.0000000000000007E-2</v>
      </c>
      <c r="O9" s="234"/>
      <c r="P9" s="234" t="s">
        <v>371</v>
      </c>
      <c r="Q9" s="135">
        <v>0</v>
      </c>
      <c r="R9" s="74"/>
    </row>
    <row r="10" spans="2:18" ht="21" x14ac:dyDescent="0.4">
      <c r="B10" s="168" t="s">
        <v>357</v>
      </c>
      <c r="C10" s="225" t="s">
        <v>365</v>
      </c>
      <c r="D10" t="s">
        <v>372</v>
      </c>
      <c r="E10" s="132">
        <v>0</v>
      </c>
      <c r="F10" s="226" t="s">
        <v>373</v>
      </c>
      <c r="G10" s="227" t="s">
        <v>23</v>
      </c>
      <c r="H10" s="229">
        <f>H8+600</f>
        <v>9290</v>
      </c>
      <c r="I10" s="230">
        <f>I8</f>
        <v>0</v>
      </c>
      <c r="J10" s="231">
        <f t="shared" si="0"/>
        <v>9290</v>
      </c>
      <c r="K10" s="228" t="s">
        <v>361</v>
      </c>
      <c r="L10" s="232">
        <v>7.0000000000000007E-2</v>
      </c>
      <c r="M10" s="233">
        <v>7.0000000000000007E-2</v>
      </c>
      <c r="N10" s="233">
        <v>7.0000000000000007E-2</v>
      </c>
      <c r="O10" s="234"/>
      <c r="P10" s="234" t="s">
        <v>368</v>
      </c>
      <c r="Q10" s="135">
        <v>0</v>
      </c>
      <c r="R10" s="74"/>
    </row>
    <row r="11" spans="2:18" ht="21" x14ac:dyDescent="0.4">
      <c r="B11" s="205" t="s">
        <v>357</v>
      </c>
      <c r="C11" s="235" t="s">
        <v>365</v>
      </c>
      <c r="D11" s="14" t="s">
        <v>374</v>
      </c>
      <c r="E11" s="183">
        <v>0</v>
      </c>
      <c r="F11" s="236" t="s">
        <v>375</v>
      </c>
      <c r="G11" s="237" t="s">
        <v>23</v>
      </c>
      <c r="H11" s="229">
        <f>H9+600</f>
        <v>11590</v>
      </c>
      <c r="I11" s="230">
        <f>I9</f>
        <v>1300</v>
      </c>
      <c r="J11" s="238">
        <f t="shared" si="0"/>
        <v>10290</v>
      </c>
      <c r="K11" s="239" t="s">
        <v>361</v>
      </c>
      <c r="L11" s="240">
        <v>7.0000000000000007E-2</v>
      </c>
      <c r="M11" s="241">
        <v>7.0000000000000007E-2</v>
      </c>
      <c r="N11" s="241">
        <v>7.0000000000000007E-2</v>
      </c>
      <c r="O11" s="242"/>
      <c r="P11" s="242" t="s">
        <v>371</v>
      </c>
      <c r="Q11" s="243">
        <v>0</v>
      </c>
      <c r="R11" s="321"/>
    </row>
    <row r="12" spans="2:18" ht="21" x14ac:dyDescent="0.4">
      <c r="B12" s="165" t="s">
        <v>357</v>
      </c>
      <c r="C12" s="215" t="s">
        <v>376</v>
      </c>
      <c r="D12" s="16" t="s">
        <v>377</v>
      </c>
      <c r="E12" s="147">
        <v>0.05</v>
      </c>
      <c r="F12" s="216" t="s">
        <v>378</v>
      </c>
      <c r="G12" s="217" t="s">
        <v>19</v>
      </c>
      <c r="H12" s="244">
        <v>9490</v>
      </c>
      <c r="I12" s="218">
        <v>1000</v>
      </c>
      <c r="J12" s="219">
        <f t="shared" si="0"/>
        <v>8490</v>
      </c>
      <c r="K12" s="245" t="s">
        <v>379</v>
      </c>
      <c r="L12" s="221">
        <v>7.0000000000000007E-2</v>
      </c>
      <c r="M12" s="222">
        <v>7.0000000000000007E-2</v>
      </c>
      <c r="N12" s="222">
        <v>7.0000000000000007E-2</v>
      </c>
      <c r="O12" s="223"/>
      <c r="P12" s="223" t="s">
        <v>380</v>
      </c>
      <c r="Q12" s="224">
        <v>0</v>
      </c>
      <c r="R12" s="354"/>
    </row>
    <row r="13" spans="2:18" ht="21" x14ac:dyDescent="0.4">
      <c r="B13" s="168" t="s">
        <v>357</v>
      </c>
      <c r="C13" s="225" t="s">
        <v>376</v>
      </c>
      <c r="D13" t="s">
        <v>381</v>
      </c>
      <c r="E13" s="132">
        <v>0.05</v>
      </c>
      <c r="F13" s="226" t="s">
        <v>382</v>
      </c>
      <c r="G13" s="227" t="s">
        <v>19</v>
      </c>
      <c r="H13" s="247">
        <v>11990</v>
      </c>
      <c r="I13" s="230">
        <v>200</v>
      </c>
      <c r="J13" s="231">
        <f t="shared" si="0"/>
        <v>11790</v>
      </c>
      <c r="K13" s="365" t="s">
        <v>383</v>
      </c>
      <c r="L13" s="232">
        <v>7.0000000000000007E-2</v>
      </c>
      <c r="M13" s="233">
        <v>7.0000000000000007E-2</v>
      </c>
      <c r="N13" s="233">
        <v>7.0000000000000007E-2</v>
      </c>
      <c r="O13" s="234"/>
      <c r="P13" s="234" t="s">
        <v>384</v>
      </c>
      <c r="Q13" s="135" t="s">
        <v>20</v>
      </c>
      <c r="R13" s="74"/>
    </row>
    <row r="14" spans="2:18" ht="21" x14ac:dyDescent="0.4">
      <c r="B14" s="168" t="s">
        <v>357</v>
      </c>
      <c r="C14" s="225" t="s">
        <v>376</v>
      </c>
      <c r="D14" t="s">
        <v>385</v>
      </c>
      <c r="E14" s="132">
        <v>0</v>
      </c>
      <c r="F14" s="226" t="s">
        <v>386</v>
      </c>
      <c r="G14" s="227" t="s">
        <v>23</v>
      </c>
      <c r="H14" s="229">
        <f>+H12+600</f>
        <v>10090</v>
      </c>
      <c r="I14" s="230">
        <f>I12</f>
        <v>1000</v>
      </c>
      <c r="J14" s="231">
        <f t="shared" si="0"/>
        <v>9090</v>
      </c>
      <c r="K14" s="246" t="s">
        <v>379</v>
      </c>
      <c r="L14" s="232">
        <v>7.0000000000000007E-2</v>
      </c>
      <c r="M14" s="233">
        <v>7.0000000000000007E-2</v>
      </c>
      <c r="N14" s="233">
        <v>7.0000000000000007E-2</v>
      </c>
      <c r="O14" s="234"/>
      <c r="P14" s="234" t="s">
        <v>380</v>
      </c>
      <c r="Q14" s="135">
        <v>0</v>
      </c>
      <c r="R14" s="74"/>
    </row>
    <row r="15" spans="2:18" ht="21" x14ac:dyDescent="0.4">
      <c r="B15" s="205" t="s">
        <v>357</v>
      </c>
      <c r="C15" s="235" t="s">
        <v>376</v>
      </c>
      <c r="D15" s="14" t="s">
        <v>387</v>
      </c>
      <c r="E15" s="183">
        <v>0</v>
      </c>
      <c r="F15" s="236" t="s">
        <v>388</v>
      </c>
      <c r="G15" s="237" t="s">
        <v>23</v>
      </c>
      <c r="H15" s="247">
        <f>+H13+600</f>
        <v>12590</v>
      </c>
      <c r="I15" s="230">
        <f>I13</f>
        <v>200</v>
      </c>
      <c r="J15" s="231">
        <f t="shared" si="0"/>
        <v>12390</v>
      </c>
      <c r="K15" s="365" t="s">
        <v>383</v>
      </c>
      <c r="L15" s="232">
        <v>7.0000000000000007E-2</v>
      </c>
      <c r="M15" s="233">
        <v>7.0000000000000007E-2</v>
      </c>
      <c r="N15" s="233">
        <v>7.0000000000000007E-2</v>
      </c>
      <c r="O15" s="234"/>
      <c r="P15" s="234" t="s">
        <v>384</v>
      </c>
      <c r="Q15" s="135">
        <v>0</v>
      </c>
      <c r="R15" s="74"/>
    </row>
    <row r="16" spans="2:18" ht="21" x14ac:dyDescent="0.4">
      <c r="B16" s="165" t="s">
        <v>357</v>
      </c>
      <c r="C16" s="215" t="s">
        <v>389</v>
      </c>
      <c r="D16" s="16" t="s">
        <v>390</v>
      </c>
      <c r="E16" s="147">
        <v>0.05</v>
      </c>
      <c r="F16" s="216" t="s">
        <v>391</v>
      </c>
      <c r="G16" s="217" t="s">
        <v>19</v>
      </c>
      <c r="H16" s="244">
        <v>10990</v>
      </c>
      <c r="I16" s="218">
        <v>500</v>
      </c>
      <c r="J16" s="219">
        <f t="shared" si="0"/>
        <v>10490</v>
      </c>
      <c r="K16" s="245" t="s">
        <v>361</v>
      </c>
      <c r="L16" s="221">
        <v>7.0000000000000007E-2</v>
      </c>
      <c r="M16" s="222">
        <v>7.0000000000000007E-2</v>
      </c>
      <c r="N16" s="222">
        <v>7.0000000000000007E-2</v>
      </c>
      <c r="O16" s="223"/>
      <c r="P16" s="223" t="s">
        <v>392</v>
      </c>
      <c r="Q16" s="224">
        <v>0</v>
      </c>
      <c r="R16" s="354" t="s">
        <v>393</v>
      </c>
    </row>
    <row r="17" spans="2:18" ht="21" x14ac:dyDescent="0.4">
      <c r="B17" s="168" t="s">
        <v>357</v>
      </c>
      <c r="C17" s="225" t="s">
        <v>389</v>
      </c>
      <c r="D17" t="s">
        <v>394</v>
      </c>
      <c r="E17" s="132">
        <v>0.05</v>
      </c>
      <c r="F17" s="226" t="s">
        <v>395</v>
      </c>
      <c r="G17" s="227" t="s">
        <v>19</v>
      </c>
      <c r="H17" s="229">
        <v>12690</v>
      </c>
      <c r="I17" s="230"/>
      <c r="J17" s="231">
        <f t="shared" si="0"/>
        <v>12690</v>
      </c>
      <c r="K17" s="246" t="s">
        <v>396</v>
      </c>
      <c r="L17" s="232">
        <v>7.0000000000000007E-2</v>
      </c>
      <c r="M17" s="233">
        <v>7.0000000000000007E-2</v>
      </c>
      <c r="N17" s="233">
        <v>7.0000000000000007E-2</v>
      </c>
      <c r="O17" s="234"/>
      <c r="P17" s="234" t="s">
        <v>397</v>
      </c>
      <c r="Q17" s="135">
        <v>0</v>
      </c>
      <c r="R17" s="74" t="s">
        <v>398</v>
      </c>
    </row>
    <row r="18" spans="2:18" ht="21" x14ac:dyDescent="0.4">
      <c r="B18" s="168" t="s">
        <v>357</v>
      </c>
      <c r="C18" s="225" t="s">
        <v>389</v>
      </c>
      <c r="D18" t="s">
        <v>399</v>
      </c>
      <c r="E18" s="132">
        <v>0.05</v>
      </c>
      <c r="F18" s="226" t="s">
        <v>400</v>
      </c>
      <c r="G18" s="227" t="s">
        <v>19</v>
      </c>
      <c r="H18" s="229">
        <v>13690</v>
      </c>
      <c r="I18" s="230">
        <v>200</v>
      </c>
      <c r="J18" s="231">
        <f t="shared" si="0"/>
        <v>13490</v>
      </c>
      <c r="K18" s="246" t="s">
        <v>396</v>
      </c>
      <c r="L18" s="232">
        <v>7.0000000000000007E-2</v>
      </c>
      <c r="M18" s="233">
        <v>7.0000000000000007E-2</v>
      </c>
      <c r="N18" s="233">
        <v>7.0000000000000007E-2</v>
      </c>
      <c r="O18" s="234"/>
      <c r="P18" s="234" t="s">
        <v>401</v>
      </c>
      <c r="Q18" s="135">
        <v>0</v>
      </c>
      <c r="R18" s="74" t="s">
        <v>402</v>
      </c>
    </row>
    <row r="19" spans="2:18" ht="21" x14ac:dyDescent="0.4">
      <c r="B19" s="168" t="s">
        <v>357</v>
      </c>
      <c r="C19" s="225" t="s">
        <v>389</v>
      </c>
      <c r="D19" t="s">
        <v>403</v>
      </c>
      <c r="E19" s="132">
        <v>0.05</v>
      </c>
      <c r="F19" s="226" t="s">
        <v>404</v>
      </c>
      <c r="G19" s="227" t="s">
        <v>19</v>
      </c>
      <c r="H19" s="229">
        <v>13990</v>
      </c>
      <c r="I19" s="230">
        <v>300</v>
      </c>
      <c r="J19" s="231">
        <f t="shared" si="0"/>
        <v>13690</v>
      </c>
      <c r="K19" s="246" t="s">
        <v>396</v>
      </c>
      <c r="L19" s="232">
        <v>7.0000000000000007E-2</v>
      </c>
      <c r="M19" s="233">
        <v>7.0000000000000007E-2</v>
      </c>
      <c r="N19" s="233">
        <v>7.0000000000000007E-2</v>
      </c>
      <c r="O19" s="234"/>
      <c r="P19" s="234" t="s">
        <v>405</v>
      </c>
      <c r="Q19" s="135">
        <v>0</v>
      </c>
      <c r="R19" s="74" t="s">
        <v>406</v>
      </c>
    </row>
    <row r="20" spans="2:18" ht="21" x14ac:dyDescent="0.4">
      <c r="B20" s="168" t="s">
        <v>357</v>
      </c>
      <c r="C20" s="225" t="s">
        <v>389</v>
      </c>
      <c r="D20" t="s">
        <v>407</v>
      </c>
      <c r="E20" s="132">
        <v>0.05</v>
      </c>
      <c r="F20" s="226" t="s">
        <v>408</v>
      </c>
      <c r="G20" s="227" t="s">
        <v>19</v>
      </c>
      <c r="H20" s="229">
        <v>14990</v>
      </c>
      <c r="I20" s="230">
        <v>500</v>
      </c>
      <c r="J20" s="231">
        <f t="shared" si="0"/>
        <v>14490</v>
      </c>
      <c r="K20" s="246" t="s">
        <v>396</v>
      </c>
      <c r="L20" s="232">
        <v>7.0000000000000007E-2</v>
      </c>
      <c r="M20" s="233">
        <v>7.0000000000000007E-2</v>
      </c>
      <c r="N20" s="233">
        <v>7.0000000000000007E-2</v>
      </c>
      <c r="O20" s="234"/>
      <c r="P20" s="234" t="s">
        <v>409</v>
      </c>
      <c r="Q20" s="135">
        <v>0</v>
      </c>
      <c r="R20" s="74" t="s">
        <v>410</v>
      </c>
    </row>
    <row r="21" spans="2:18" ht="21" x14ac:dyDescent="0.4">
      <c r="B21" s="168" t="s">
        <v>357</v>
      </c>
      <c r="C21" s="225" t="s">
        <v>389</v>
      </c>
      <c r="D21" t="s">
        <v>411</v>
      </c>
      <c r="E21" s="132">
        <v>0</v>
      </c>
      <c r="F21" s="226" t="s">
        <v>412</v>
      </c>
      <c r="G21" s="227" t="s">
        <v>23</v>
      </c>
      <c r="H21" s="229">
        <f>H16+600</f>
        <v>11590</v>
      </c>
      <c r="I21" s="230">
        <v>600</v>
      </c>
      <c r="J21" s="231">
        <f t="shared" si="0"/>
        <v>10990</v>
      </c>
      <c r="K21" s="246" t="s">
        <v>361</v>
      </c>
      <c r="L21" s="232">
        <v>7.0000000000000007E-2</v>
      </c>
      <c r="M21" s="233">
        <v>7.0000000000000007E-2</v>
      </c>
      <c r="N21" s="233">
        <v>7.0000000000000007E-2</v>
      </c>
      <c r="O21" s="234"/>
      <c r="P21" s="234" t="s">
        <v>392</v>
      </c>
      <c r="Q21" s="135">
        <v>0</v>
      </c>
      <c r="R21" s="74" t="s">
        <v>413</v>
      </c>
    </row>
    <row r="22" spans="2:18" ht="21" x14ac:dyDescent="0.4">
      <c r="B22" s="168" t="s">
        <v>357</v>
      </c>
      <c r="C22" s="225" t="s">
        <v>389</v>
      </c>
      <c r="D22" t="s">
        <v>414</v>
      </c>
      <c r="E22" s="132">
        <v>0</v>
      </c>
      <c r="F22" s="226" t="s">
        <v>415</v>
      </c>
      <c r="G22" s="227" t="s">
        <v>23</v>
      </c>
      <c r="H22" s="229">
        <f>H17+600</f>
        <v>13290</v>
      </c>
      <c r="I22" s="230"/>
      <c r="J22" s="231">
        <f t="shared" si="0"/>
        <v>13290</v>
      </c>
      <c r="K22" s="246" t="s">
        <v>396</v>
      </c>
      <c r="L22" s="232">
        <v>7.0000000000000007E-2</v>
      </c>
      <c r="M22" s="233">
        <v>7.0000000000000007E-2</v>
      </c>
      <c r="N22" s="233">
        <v>7.0000000000000007E-2</v>
      </c>
      <c r="O22" s="234"/>
      <c r="P22" s="234" t="s">
        <v>397</v>
      </c>
      <c r="Q22" s="135">
        <v>0</v>
      </c>
      <c r="R22" s="74" t="s">
        <v>416</v>
      </c>
    </row>
    <row r="23" spans="2:18" ht="21" x14ac:dyDescent="0.4">
      <c r="B23" s="168" t="s">
        <v>357</v>
      </c>
      <c r="C23" s="225" t="s">
        <v>389</v>
      </c>
      <c r="D23" t="s">
        <v>417</v>
      </c>
      <c r="E23" s="132">
        <v>0</v>
      </c>
      <c r="F23" s="226" t="s">
        <v>418</v>
      </c>
      <c r="G23" s="227" t="s">
        <v>23</v>
      </c>
      <c r="H23" s="229">
        <f>H18+600</f>
        <v>14290</v>
      </c>
      <c r="I23" s="230">
        <v>200</v>
      </c>
      <c r="J23" s="231">
        <f t="shared" si="0"/>
        <v>14090</v>
      </c>
      <c r="K23" s="246" t="s">
        <v>396</v>
      </c>
      <c r="L23" s="232">
        <v>7.0000000000000007E-2</v>
      </c>
      <c r="M23" s="233">
        <v>7.0000000000000007E-2</v>
      </c>
      <c r="N23" s="233">
        <v>7.0000000000000007E-2</v>
      </c>
      <c r="O23" s="234"/>
      <c r="P23" s="234" t="s">
        <v>401</v>
      </c>
      <c r="Q23" s="135">
        <v>0</v>
      </c>
      <c r="R23" s="74" t="s">
        <v>419</v>
      </c>
    </row>
    <row r="24" spans="2:18" ht="21" x14ac:dyDescent="0.4">
      <c r="B24" s="168" t="s">
        <v>357</v>
      </c>
      <c r="C24" s="225" t="s">
        <v>389</v>
      </c>
      <c r="D24" t="s">
        <v>420</v>
      </c>
      <c r="E24" s="132">
        <v>0</v>
      </c>
      <c r="F24" s="226" t="s">
        <v>421</v>
      </c>
      <c r="G24" s="227" t="s">
        <v>23</v>
      </c>
      <c r="H24" s="229">
        <f>H19+600</f>
        <v>14590</v>
      </c>
      <c r="I24" s="230">
        <v>200</v>
      </c>
      <c r="J24" s="231">
        <f t="shared" si="0"/>
        <v>14390</v>
      </c>
      <c r="K24" s="246" t="s">
        <v>396</v>
      </c>
      <c r="L24" s="232">
        <v>7.0000000000000007E-2</v>
      </c>
      <c r="M24" s="233">
        <v>7.0000000000000007E-2</v>
      </c>
      <c r="N24" s="233">
        <v>7.0000000000000007E-2</v>
      </c>
      <c r="O24" s="234"/>
      <c r="P24" s="234" t="s">
        <v>405</v>
      </c>
      <c r="Q24" s="135">
        <v>0</v>
      </c>
      <c r="R24" s="74" t="s">
        <v>422</v>
      </c>
    </row>
    <row r="25" spans="2:18" ht="21" x14ac:dyDescent="0.4">
      <c r="B25" s="205" t="s">
        <v>357</v>
      </c>
      <c r="C25" s="235" t="s">
        <v>389</v>
      </c>
      <c r="D25" s="14" t="s">
        <v>423</v>
      </c>
      <c r="E25" s="183">
        <v>0</v>
      </c>
      <c r="F25" s="236" t="s">
        <v>424</v>
      </c>
      <c r="G25" s="237" t="s">
        <v>23</v>
      </c>
      <c r="H25" s="229">
        <f>H20+600</f>
        <v>15590</v>
      </c>
      <c r="I25" s="249">
        <v>200</v>
      </c>
      <c r="J25" s="231">
        <f t="shared" si="0"/>
        <v>15390</v>
      </c>
      <c r="K25" s="364" t="s">
        <v>396</v>
      </c>
      <c r="L25" s="232">
        <v>7.0000000000000007E-2</v>
      </c>
      <c r="M25" s="233">
        <v>7.0000000000000007E-2</v>
      </c>
      <c r="N25" s="233">
        <v>7.0000000000000007E-2</v>
      </c>
      <c r="O25" s="234"/>
      <c r="P25" s="234" t="s">
        <v>409</v>
      </c>
      <c r="Q25" s="135">
        <v>0</v>
      </c>
      <c r="R25" s="74" t="s">
        <v>425</v>
      </c>
    </row>
    <row r="26" spans="2:18" ht="21" x14ac:dyDescent="0.4">
      <c r="B26" s="165" t="s">
        <v>357</v>
      </c>
      <c r="C26" s="215" t="s">
        <v>426</v>
      </c>
      <c r="D26" s="16" t="s">
        <v>427</v>
      </c>
      <c r="E26" s="132">
        <v>0.05</v>
      </c>
      <c r="F26" s="216" t="s">
        <v>428</v>
      </c>
      <c r="G26" s="217" t="s">
        <v>19</v>
      </c>
      <c r="H26" s="297">
        <v>13990</v>
      </c>
      <c r="I26" s="298">
        <v>500</v>
      </c>
      <c r="J26" s="299">
        <f t="shared" si="0"/>
        <v>13490</v>
      </c>
      <c r="K26" s="245" t="s">
        <v>429</v>
      </c>
      <c r="L26" s="221">
        <v>7.0000000000000007E-2</v>
      </c>
      <c r="M26" s="222">
        <v>7.0000000000000007E-2</v>
      </c>
      <c r="N26" s="222">
        <v>7.0000000000000007E-2</v>
      </c>
      <c r="O26" s="223"/>
      <c r="P26" s="223"/>
      <c r="Q26" s="366" t="s">
        <v>20</v>
      </c>
      <c r="R26" s="354"/>
    </row>
    <row r="27" spans="2:18" ht="21" x14ac:dyDescent="0.4">
      <c r="B27" s="168" t="s">
        <v>357</v>
      </c>
      <c r="C27" s="225" t="s">
        <v>426</v>
      </c>
      <c r="D27" t="s">
        <v>430</v>
      </c>
      <c r="E27" s="132">
        <v>0.05</v>
      </c>
      <c r="F27" s="226" t="s">
        <v>431</v>
      </c>
      <c r="G27" s="227" t="s">
        <v>19</v>
      </c>
      <c r="H27" s="229">
        <v>14490</v>
      </c>
      <c r="I27" s="230"/>
      <c r="J27" s="231">
        <f t="shared" si="0"/>
        <v>14490</v>
      </c>
      <c r="K27" s="246" t="s">
        <v>432</v>
      </c>
      <c r="L27" s="232">
        <v>7.0000000000000007E-2</v>
      </c>
      <c r="M27" s="233">
        <v>7.0000000000000007E-2</v>
      </c>
      <c r="N27" s="233">
        <v>7.0000000000000007E-2</v>
      </c>
      <c r="O27" s="234"/>
      <c r="P27" s="234" t="s">
        <v>433</v>
      </c>
      <c r="Q27" s="135">
        <v>0</v>
      </c>
      <c r="R27" s="74"/>
    </row>
    <row r="28" spans="2:18" ht="21" x14ac:dyDescent="0.4">
      <c r="B28" s="168" t="s">
        <v>357</v>
      </c>
      <c r="C28" s="225" t="s">
        <v>426</v>
      </c>
      <c r="D28" t="s">
        <v>434</v>
      </c>
      <c r="E28" s="132">
        <v>0.05</v>
      </c>
      <c r="F28" s="226" t="s">
        <v>435</v>
      </c>
      <c r="G28" s="227" t="s">
        <v>19</v>
      </c>
      <c r="H28" s="229">
        <v>15490</v>
      </c>
      <c r="I28" s="230"/>
      <c r="J28" s="231">
        <f t="shared" si="0"/>
        <v>15490</v>
      </c>
      <c r="K28" s="246" t="s">
        <v>432</v>
      </c>
      <c r="L28" s="232">
        <v>7.0000000000000007E-2</v>
      </c>
      <c r="M28" s="233">
        <v>7.0000000000000007E-2</v>
      </c>
      <c r="N28" s="233">
        <v>7.0000000000000007E-2</v>
      </c>
      <c r="O28" s="234"/>
      <c r="P28" s="234" t="s">
        <v>436</v>
      </c>
      <c r="Q28" s="135">
        <v>0</v>
      </c>
      <c r="R28" s="74"/>
    </row>
    <row r="29" spans="2:18" ht="21" x14ac:dyDescent="0.4">
      <c r="B29" s="168" t="s">
        <v>357</v>
      </c>
      <c r="C29" s="225" t="s">
        <v>426</v>
      </c>
      <c r="D29" t="s">
        <v>437</v>
      </c>
      <c r="E29" s="132">
        <v>0</v>
      </c>
      <c r="F29" s="226" t="s">
        <v>438</v>
      </c>
      <c r="G29" s="227" t="s">
        <v>23</v>
      </c>
      <c r="H29" s="300">
        <f>H26+600</f>
        <v>14590</v>
      </c>
      <c r="I29" s="301">
        <v>1600</v>
      </c>
      <c r="J29" s="302">
        <f t="shared" si="0"/>
        <v>12990</v>
      </c>
      <c r="K29" s="246" t="s">
        <v>432</v>
      </c>
      <c r="L29" s="232">
        <v>7.0000000000000007E-2</v>
      </c>
      <c r="M29" s="233">
        <v>7.0000000000000007E-2</v>
      </c>
      <c r="N29" s="233">
        <v>7.0000000000000007E-2</v>
      </c>
      <c r="O29" s="234"/>
      <c r="P29" s="234" t="s">
        <v>439</v>
      </c>
      <c r="Q29" s="135">
        <v>0</v>
      </c>
      <c r="R29" s="74"/>
    </row>
    <row r="30" spans="2:18" ht="21" x14ac:dyDescent="0.4">
      <c r="B30" s="168" t="s">
        <v>357</v>
      </c>
      <c r="C30" s="225" t="s">
        <v>426</v>
      </c>
      <c r="D30" t="s">
        <v>440</v>
      </c>
      <c r="E30" s="132">
        <v>0</v>
      </c>
      <c r="F30" s="226" t="s">
        <v>441</v>
      </c>
      <c r="G30" s="227" t="s">
        <v>23</v>
      </c>
      <c r="H30" s="229">
        <f>H27+600</f>
        <v>15090</v>
      </c>
      <c r="I30" s="230"/>
      <c r="J30" s="231">
        <f t="shared" si="0"/>
        <v>15090</v>
      </c>
      <c r="K30" s="246" t="s">
        <v>432</v>
      </c>
      <c r="L30" s="232">
        <v>7.0000000000000007E-2</v>
      </c>
      <c r="M30" s="233">
        <v>7.0000000000000007E-2</v>
      </c>
      <c r="N30" s="233">
        <v>7.0000000000000007E-2</v>
      </c>
      <c r="O30" s="234"/>
      <c r="P30" s="234" t="s">
        <v>433</v>
      </c>
      <c r="Q30" s="135">
        <v>0</v>
      </c>
      <c r="R30" s="74"/>
    </row>
    <row r="31" spans="2:18" ht="21" x14ac:dyDescent="0.4">
      <c r="B31" s="205" t="s">
        <v>357</v>
      </c>
      <c r="C31" s="235" t="s">
        <v>426</v>
      </c>
      <c r="D31" s="14" t="s">
        <v>442</v>
      </c>
      <c r="E31" s="183">
        <v>0</v>
      </c>
      <c r="F31" s="236" t="s">
        <v>443</v>
      </c>
      <c r="G31" s="237" t="s">
        <v>23</v>
      </c>
      <c r="H31" s="229">
        <f>H28+600</f>
        <v>16090</v>
      </c>
      <c r="I31" s="230"/>
      <c r="J31" s="231">
        <f t="shared" si="0"/>
        <v>16090</v>
      </c>
      <c r="K31" s="246" t="s">
        <v>432</v>
      </c>
      <c r="L31" s="232">
        <v>7.0000000000000007E-2</v>
      </c>
      <c r="M31" s="233">
        <v>7.0000000000000007E-2</v>
      </c>
      <c r="N31" s="233">
        <v>7.0000000000000007E-2</v>
      </c>
      <c r="O31" s="234"/>
      <c r="P31" s="234" t="s">
        <v>436</v>
      </c>
      <c r="Q31" s="135">
        <v>0</v>
      </c>
      <c r="R31" s="74"/>
    </row>
    <row r="32" spans="2:18" ht="21" x14ac:dyDescent="0.3">
      <c r="B32" s="165" t="s">
        <v>357</v>
      </c>
      <c r="C32" s="146" t="s">
        <v>444</v>
      </c>
      <c r="D32" s="15" t="s">
        <v>445</v>
      </c>
      <c r="E32" s="147">
        <v>0</v>
      </c>
      <c r="F32" s="250" t="s">
        <v>446</v>
      </c>
      <c r="G32" s="251" t="s">
        <v>19</v>
      </c>
      <c r="H32" s="252">
        <v>15990</v>
      </c>
      <c r="I32" s="253"/>
      <c r="J32" s="254">
        <f>H32-I32</f>
        <v>15990</v>
      </c>
      <c r="K32" s="245" t="s">
        <v>447</v>
      </c>
      <c r="L32" s="255">
        <v>7.0000000000000007E-2</v>
      </c>
      <c r="M32" s="256">
        <v>7.0000000000000007E-2</v>
      </c>
      <c r="N32" s="256">
        <v>7.0000000000000007E-2</v>
      </c>
      <c r="O32" s="257"/>
      <c r="P32" s="257" t="s">
        <v>448</v>
      </c>
      <c r="Q32" s="258">
        <v>0</v>
      </c>
      <c r="R32" s="26"/>
    </row>
    <row r="33" spans="2:18" ht="21" x14ac:dyDescent="0.3">
      <c r="B33" s="168" t="s">
        <v>357</v>
      </c>
      <c r="C33" s="131" t="s">
        <v>444</v>
      </c>
      <c r="D33" s="11" t="s">
        <v>449</v>
      </c>
      <c r="E33" s="132">
        <v>0</v>
      </c>
      <c r="F33" s="259" t="s">
        <v>450</v>
      </c>
      <c r="G33" s="260" t="s">
        <v>19</v>
      </c>
      <c r="H33" s="261">
        <f>H32+1000</f>
        <v>16990</v>
      </c>
      <c r="I33" s="262"/>
      <c r="J33" s="263">
        <f t="shared" ref="J33:J41" si="1">H33-I33</f>
        <v>16990</v>
      </c>
      <c r="K33" s="246" t="s">
        <v>447</v>
      </c>
      <c r="L33" s="264">
        <v>7.0000000000000007E-2</v>
      </c>
      <c r="M33" s="265">
        <v>7.0000000000000007E-2</v>
      </c>
      <c r="N33" s="265">
        <v>7.0000000000000007E-2</v>
      </c>
      <c r="O33" s="266"/>
      <c r="P33" s="266"/>
      <c r="Q33" s="267"/>
      <c r="R33" s="27"/>
    </row>
    <row r="34" spans="2:18" ht="21" x14ac:dyDescent="0.3">
      <c r="B34" s="168" t="s">
        <v>357</v>
      </c>
      <c r="C34" s="131" t="s">
        <v>444</v>
      </c>
      <c r="D34" s="11" t="s">
        <v>451</v>
      </c>
      <c r="E34" s="132">
        <v>0.1</v>
      </c>
      <c r="F34" s="259" t="s">
        <v>452</v>
      </c>
      <c r="G34" s="260" t="s">
        <v>19</v>
      </c>
      <c r="H34" s="304">
        <v>17990</v>
      </c>
      <c r="I34" s="305">
        <v>500</v>
      </c>
      <c r="J34" s="306">
        <f t="shared" si="1"/>
        <v>17490</v>
      </c>
      <c r="K34" s="246" t="s">
        <v>379</v>
      </c>
      <c r="L34" s="270">
        <v>7.0000000000000007E-2</v>
      </c>
      <c r="M34" s="271">
        <v>7.0000000000000007E-2</v>
      </c>
      <c r="N34" s="271">
        <v>7.0000000000000007E-2</v>
      </c>
      <c r="O34" s="272"/>
      <c r="P34" s="272" t="s">
        <v>453</v>
      </c>
      <c r="Q34" s="273">
        <v>0</v>
      </c>
      <c r="R34" s="367"/>
    </row>
    <row r="35" spans="2:18" ht="21" x14ac:dyDescent="0.3">
      <c r="B35" s="168" t="s">
        <v>357</v>
      </c>
      <c r="C35" s="131" t="s">
        <v>444</v>
      </c>
      <c r="D35" s="11" t="s">
        <v>454</v>
      </c>
      <c r="E35" s="132">
        <v>0.1</v>
      </c>
      <c r="F35" s="259" t="s">
        <v>455</v>
      </c>
      <c r="G35" s="260" t="s">
        <v>19</v>
      </c>
      <c r="H35" s="304">
        <f>H34+1000</f>
        <v>18990</v>
      </c>
      <c r="I35" s="305">
        <v>500</v>
      </c>
      <c r="J35" s="306">
        <f t="shared" si="1"/>
        <v>18490</v>
      </c>
      <c r="K35" s="246" t="s">
        <v>379</v>
      </c>
      <c r="L35" s="270">
        <v>7.0000000000000007E-2</v>
      </c>
      <c r="M35" s="271">
        <v>7.0000000000000007E-2</v>
      </c>
      <c r="N35" s="271">
        <v>7.0000000000000007E-2</v>
      </c>
      <c r="O35" s="272"/>
      <c r="P35" s="272"/>
      <c r="Q35" s="273"/>
      <c r="R35" s="367"/>
    </row>
    <row r="36" spans="2:18" ht="21" x14ac:dyDescent="0.3">
      <c r="B36" s="168" t="s">
        <v>357</v>
      </c>
      <c r="C36" s="131" t="s">
        <v>444</v>
      </c>
      <c r="D36" s="11" t="s">
        <v>456</v>
      </c>
      <c r="E36" s="132">
        <v>0</v>
      </c>
      <c r="F36" s="259" t="s">
        <v>457</v>
      </c>
      <c r="G36" s="260" t="s">
        <v>23</v>
      </c>
      <c r="H36" s="303">
        <f>H32+600</f>
        <v>16590</v>
      </c>
      <c r="I36" s="268">
        <v>600</v>
      </c>
      <c r="J36" s="269">
        <f t="shared" si="1"/>
        <v>15990</v>
      </c>
      <c r="K36" s="246" t="s">
        <v>447</v>
      </c>
      <c r="L36" s="274">
        <v>7.0000000000000007E-2</v>
      </c>
      <c r="M36" s="275">
        <v>7.0000000000000007E-2</v>
      </c>
      <c r="N36" s="275">
        <v>7.0000000000000007E-2</v>
      </c>
      <c r="O36" s="276"/>
      <c r="P36" s="276" t="s">
        <v>448</v>
      </c>
      <c r="Q36" s="277">
        <v>0</v>
      </c>
      <c r="R36" s="368"/>
    </row>
    <row r="37" spans="2:18" ht="21" x14ac:dyDescent="0.3">
      <c r="B37" s="168" t="s">
        <v>357</v>
      </c>
      <c r="C37" s="131" t="s">
        <v>444</v>
      </c>
      <c r="D37" s="11" t="s">
        <v>458</v>
      </c>
      <c r="E37" s="132">
        <v>0</v>
      </c>
      <c r="F37" s="259" t="s">
        <v>459</v>
      </c>
      <c r="G37" s="260" t="s">
        <v>23</v>
      </c>
      <c r="H37" s="303">
        <f>H34+600</f>
        <v>18590</v>
      </c>
      <c r="I37" s="268">
        <v>1100</v>
      </c>
      <c r="J37" s="269">
        <f t="shared" si="1"/>
        <v>17490</v>
      </c>
      <c r="K37" s="246" t="s">
        <v>379</v>
      </c>
      <c r="L37" s="264">
        <v>7.0000000000000007E-2</v>
      </c>
      <c r="M37" s="265">
        <v>7.0000000000000007E-2</v>
      </c>
      <c r="N37" s="265">
        <v>7.0000000000000007E-2</v>
      </c>
      <c r="O37" s="266"/>
      <c r="P37" s="266" t="s">
        <v>453</v>
      </c>
      <c r="Q37" s="267">
        <v>0</v>
      </c>
      <c r="R37" s="27"/>
    </row>
    <row r="38" spans="2:18" ht="21" x14ac:dyDescent="0.3">
      <c r="B38" s="168" t="s">
        <v>357</v>
      </c>
      <c r="C38" s="131" t="s">
        <v>444</v>
      </c>
      <c r="D38" s="11" t="s">
        <v>460</v>
      </c>
      <c r="E38" s="132">
        <v>0</v>
      </c>
      <c r="F38" s="259" t="s">
        <v>461</v>
      </c>
      <c r="G38" s="260" t="s">
        <v>23</v>
      </c>
      <c r="H38" s="303">
        <f>H32+600</f>
        <v>16590</v>
      </c>
      <c r="I38" s="268">
        <v>600</v>
      </c>
      <c r="J38" s="269">
        <f t="shared" si="1"/>
        <v>15990</v>
      </c>
      <c r="K38" s="246" t="s">
        <v>447</v>
      </c>
      <c r="L38" s="264">
        <v>7.0000000000000007E-2</v>
      </c>
      <c r="M38" s="265">
        <v>7.0000000000000007E-2</v>
      </c>
      <c r="N38" s="265">
        <v>7.0000000000000007E-2</v>
      </c>
      <c r="O38" s="266"/>
      <c r="P38" s="266" t="s">
        <v>448</v>
      </c>
      <c r="Q38" s="267">
        <v>0</v>
      </c>
      <c r="R38" s="27"/>
    </row>
    <row r="39" spans="2:18" ht="21" x14ac:dyDescent="0.3">
      <c r="B39" s="168" t="s">
        <v>357</v>
      </c>
      <c r="C39" s="131" t="s">
        <v>444</v>
      </c>
      <c r="D39" s="11" t="s">
        <v>462</v>
      </c>
      <c r="E39" s="132">
        <v>0</v>
      </c>
      <c r="F39" s="259" t="s">
        <v>463</v>
      </c>
      <c r="G39" s="260" t="s">
        <v>23</v>
      </c>
      <c r="H39" s="303">
        <f>$H$37</f>
        <v>18590</v>
      </c>
      <c r="I39" s="268">
        <v>1100</v>
      </c>
      <c r="J39" s="269">
        <f t="shared" si="1"/>
        <v>17490</v>
      </c>
      <c r="K39" s="246" t="s">
        <v>379</v>
      </c>
      <c r="L39" s="264">
        <v>7.0000000000000007E-2</v>
      </c>
      <c r="M39" s="265">
        <v>7.0000000000000007E-2</v>
      </c>
      <c r="N39" s="265">
        <v>7.0000000000000007E-2</v>
      </c>
      <c r="O39" s="266"/>
      <c r="P39" s="266" t="s">
        <v>453</v>
      </c>
      <c r="Q39" s="267">
        <v>0</v>
      </c>
      <c r="R39" s="27"/>
    </row>
    <row r="40" spans="2:18" ht="21" x14ac:dyDescent="0.3">
      <c r="B40" s="168" t="s">
        <v>357</v>
      </c>
      <c r="C40" s="131" t="s">
        <v>444</v>
      </c>
      <c r="D40" s="11" t="s">
        <v>464</v>
      </c>
      <c r="E40" s="132">
        <v>0</v>
      </c>
      <c r="F40" s="259" t="s">
        <v>465</v>
      </c>
      <c r="G40" s="260" t="s">
        <v>466</v>
      </c>
      <c r="H40" s="303">
        <f>H32+600</f>
        <v>16590</v>
      </c>
      <c r="I40" s="268">
        <v>600</v>
      </c>
      <c r="J40" s="269">
        <f t="shared" si="1"/>
        <v>15990</v>
      </c>
      <c r="K40" s="246" t="s">
        <v>447</v>
      </c>
      <c r="L40" s="264">
        <v>7.0000000000000007E-2</v>
      </c>
      <c r="M40" s="265">
        <v>7.0000000000000007E-2</v>
      </c>
      <c r="N40" s="265">
        <v>7.0000000000000007E-2</v>
      </c>
      <c r="O40" s="266"/>
      <c r="P40" s="266" t="s">
        <v>448</v>
      </c>
      <c r="Q40" s="267">
        <v>0</v>
      </c>
      <c r="R40" s="27"/>
    </row>
    <row r="41" spans="2:18" ht="21" x14ac:dyDescent="0.3">
      <c r="B41" s="168" t="s">
        <v>357</v>
      </c>
      <c r="C41" s="131" t="s">
        <v>444</v>
      </c>
      <c r="D41" s="11" t="s">
        <v>467</v>
      </c>
      <c r="E41" s="132">
        <v>0</v>
      </c>
      <c r="F41" s="259" t="s">
        <v>468</v>
      </c>
      <c r="G41" s="260" t="s">
        <v>466</v>
      </c>
      <c r="H41" s="303">
        <f>$H$37</f>
        <v>18590</v>
      </c>
      <c r="I41" s="268">
        <v>1100</v>
      </c>
      <c r="J41" s="269">
        <f t="shared" si="1"/>
        <v>17490</v>
      </c>
      <c r="K41" s="246" t="s">
        <v>379</v>
      </c>
      <c r="L41" s="264">
        <v>7.0000000000000007E-2</v>
      </c>
      <c r="M41" s="265">
        <v>7.0000000000000007E-2</v>
      </c>
      <c r="N41" s="265">
        <v>7.0000000000000007E-2</v>
      </c>
      <c r="O41" s="266"/>
      <c r="P41" s="266" t="s">
        <v>453</v>
      </c>
      <c r="Q41" s="267">
        <v>0</v>
      </c>
      <c r="R41" s="27"/>
    </row>
    <row r="42" spans="2:18" ht="21" x14ac:dyDescent="0.4">
      <c r="B42" s="165" t="s">
        <v>357</v>
      </c>
      <c r="C42" s="215" t="s">
        <v>469</v>
      </c>
      <c r="D42" s="16" t="s">
        <v>470</v>
      </c>
      <c r="E42" s="147">
        <v>7.4999999999999997E-2</v>
      </c>
      <c r="F42" s="216" t="s">
        <v>471</v>
      </c>
      <c r="G42" s="217" t="s">
        <v>19</v>
      </c>
      <c r="H42" s="297">
        <v>17990</v>
      </c>
      <c r="I42" s="298"/>
      <c r="J42" s="299">
        <f>+H42-I42</f>
        <v>17990</v>
      </c>
      <c r="K42" s="245" t="s">
        <v>396</v>
      </c>
      <c r="L42" s="221">
        <v>7.0000000000000007E-2</v>
      </c>
      <c r="M42" s="222">
        <v>7.0000000000000007E-2</v>
      </c>
      <c r="N42" s="222">
        <v>7.0000000000000007E-2</v>
      </c>
      <c r="O42" s="223"/>
      <c r="P42" s="223" t="s">
        <v>472</v>
      </c>
      <c r="Q42" s="366" t="s">
        <v>20</v>
      </c>
      <c r="R42" s="354"/>
    </row>
    <row r="43" spans="2:18" ht="21" x14ac:dyDescent="0.4">
      <c r="B43" s="168" t="s">
        <v>357</v>
      </c>
      <c r="C43" s="225" t="s">
        <v>469</v>
      </c>
      <c r="D43" t="s">
        <v>473</v>
      </c>
      <c r="E43" s="132">
        <v>7.4999999999999997E-2</v>
      </c>
      <c r="F43" s="226" t="s">
        <v>474</v>
      </c>
      <c r="G43" s="227" t="s">
        <v>19</v>
      </c>
      <c r="H43" s="229">
        <v>18990</v>
      </c>
      <c r="I43" s="230"/>
      <c r="J43" s="231">
        <f t="shared" ref="J43:J45" si="2">H43-I43</f>
        <v>18990</v>
      </c>
      <c r="K43" s="246" t="s">
        <v>396</v>
      </c>
      <c r="L43" s="232">
        <v>7.0000000000000007E-2</v>
      </c>
      <c r="M43" s="233">
        <v>7.0000000000000007E-2</v>
      </c>
      <c r="N43" s="233">
        <v>7.0000000000000007E-2</v>
      </c>
      <c r="O43" s="234"/>
      <c r="P43" s="234" t="s">
        <v>475</v>
      </c>
      <c r="Q43" s="135" t="s">
        <v>20</v>
      </c>
      <c r="R43" s="74"/>
    </row>
    <row r="44" spans="2:18" ht="21" x14ac:dyDescent="0.4">
      <c r="B44" s="168" t="s">
        <v>357</v>
      </c>
      <c r="C44" s="225" t="s">
        <v>469</v>
      </c>
      <c r="D44" t="s">
        <v>476</v>
      </c>
      <c r="E44" s="132">
        <v>7.4999999999999997E-2</v>
      </c>
      <c r="F44" s="226" t="s">
        <v>477</v>
      </c>
      <c r="G44" s="227" t="s">
        <v>19</v>
      </c>
      <c r="H44" s="229">
        <v>19490</v>
      </c>
      <c r="I44" s="230">
        <v>500</v>
      </c>
      <c r="J44" s="231">
        <f t="shared" si="2"/>
        <v>18990</v>
      </c>
      <c r="K44" s="246" t="s">
        <v>396</v>
      </c>
      <c r="L44" s="232">
        <v>7.0000000000000007E-2</v>
      </c>
      <c r="M44" s="233">
        <v>7.0000000000000007E-2</v>
      </c>
      <c r="N44" s="233">
        <v>7.0000000000000007E-2</v>
      </c>
      <c r="O44" s="234"/>
      <c r="P44" s="234" t="s">
        <v>478</v>
      </c>
      <c r="Q44" s="135">
        <v>0</v>
      </c>
      <c r="R44" s="74"/>
    </row>
    <row r="45" spans="2:18" ht="21" x14ac:dyDescent="0.4">
      <c r="B45" s="168" t="s">
        <v>357</v>
      </c>
      <c r="C45" s="225" t="s">
        <v>469</v>
      </c>
      <c r="D45" t="s">
        <v>479</v>
      </c>
      <c r="E45" s="132">
        <v>7.4999999999999997E-2</v>
      </c>
      <c r="F45" s="226" t="s">
        <v>480</v>
      </c>
      <c r="G45" s="227" t="s">
        <v>19</v>
      </c>
      <c r="H45" s="229">
        <v>20490</v>
      </c>
      <c r="I45" s="230">
        <v>500</v>
      </c>
      <c r="J45" s="231">
        <f t="shared" si="2"/>
        <v>19990</v>
      </c>
      <c r="K45" s="246" t="s">
        <v>396</v>
      </c>
      <c r="L45" s="232">
        <v>7.0000000000000007E-2</v>
      </c>
      <c r="M45" s="233">
        <v>7.0000000000000007E-2</v>
      </c>
      <c r="N45" s="233">
        <v>7.0000000000000007E-2</v>
      </c>
      <c r="O45" s="234"/>
      <c r="P45" s="234" t="s">
        <v>481</v>
      </c>
      <c r="Q45" s="135" t="s">
        <v>20</v>
      </c>
      <c r="R45" s="74"/>
    </row>
    <row r="46" spans="2:18" ht="21" x14ac:dyDescent="0.4">
      <c r="B46" s="168" t="s">
        <v>357</v>
      </c>
      <c r="C46" s="225" t="s">
        <v>469</v>
      </c>
      <c r="D46" t="s">
        <v>482</v>
      </c>
      <c r="E46" s="132">
        <v>0</v>
      </c>
      <c r="F46" s="226" t="s">
        <v>483</v>
      </c>
      <c r="G46" s="227" t="s">
        <v>23</v>
      </c>
      <c r="H46" s="300">
        <f>+H42+600</f>
        <v>18590</v>
      </c>
      <c r="I46" s="301">
        <v>600</v>
      </c>
      <c r="J46" s="302">
        <f>+H46-I46</f>
        <v>17990</v>
      </c>
      <c r="K46" s="246" t="s">
        <v>396</v>
      </c>
      <c r="L46" s="232">
        <v>7.0000000000000007E-2</v>
      </c>
      <c r="M46" s="233">
        <v>7.0000000000000007E-2</v>
      </c>
      <c r="N46" s="233">
        <v>7.0000000000000007E-2</v>
      </c>
      <c r="O46" s="234"/>
      <c r="P46" s="234" t="s">
        <v>472</v>
      </c>
      <c r="Q46" s="135">
        <v>0</v>
      </c>
      <c r="R46" s="74"/>
    </row>
    <row r="47" spans="2:18" ht="21" x14ac:dyDescent="0.4">
      <c r="B47" s="168" t="s">
        <v>357</v>
      </c>
      <c r="C47" s="225" t="s">
        <v>469</v>
      </c>
      <c r="D47" t="s">
        <v>484</v>
      </c>
      <c r="E47" s="132">
        <v>0</v>
      </c>
      <c r="F47" s="226" t="s">
        <v>485</v>
      </c>
      <c r="G47" s="227" t="s">
        <v>23</v>
      </c>
      <c r="H47" s="229">
        <f>+H43+600</f>
        <v>19590</v>
      </c>
      <c r="I47" s="230">
        <v>600</v>
      </c>
      <c r="J47" s="231">
        <f t="shared" ref="J47:J77" si="3">H47-I47</f>
        <v>18990</v>
      </c>
      <c r="K47" s="246" t="s">
        <v>396</v>
      </c>
      <c r="L47" s="232">
        <v>7.0000000000000007E-2</v>
      </c>
      <c r="M47" s="233">
        <v>7.0000000000000007E-2</v>
      </c>
      <c r="N47" s="233">
        <v>7.0000000000000007E-2</v>
      </c>
      <c r="O47" s="234"/>
      <c r="P47" s="234" t="s">
        <v>475</v>
      </c>
      <c r="Q47" s="135">
        <v>0</v>
      </c>
      <c r="R47" s="74"/>
    </row>
    <row r="48" spans="2:18" ht="21" x14ac:dyDescent="0.4">
      <c r="B48" s="168" t="s">
        <v>357</v>
      </c>
      <c r="C48" s="225" t="s">
        <v>469</v>
      </c>
      <c r="D48" t="s">
        <v>486</v>
      </c>
      <c r="E48" s="132">
        <v>0</v>
      </c>
      <c r="F48" s="226" t="s">
        <v>487</v>
      </c>
      <c r="G48" s="227" t="s">
        <v>23</v>
      </c>
      <c r="H48" s="229">
        <f t="shared" ref="H48:H49" si="4">+H44+600</f>
        <v>20090</v>
      </c>
      <c r="I48" s="230">
        <v>1100</v>
      </c>
      <c r="J48" s="231">
        <f t="shared" si="3"/>
        <v>18990</v>
      </c>
      <c r="K48" s="246" t="s">
        <v>396</v>
      </c>
      <c r="L48" s="232">
        <v>7.0000000000000007E-2</v>
      </c>
      <c r="M48" s="233">
        <v>7.0000000000000007E-2</v>
      </c>
      <c r="N48" s="233">
        <v>7.0000000000000007E-2</v>
      </c>
      <c r="O48" s="234"/>
      <c r="P48" s="234" t="s">
        <v>478</v>
      </c>
      <c r="Q48" s="135">
        <v>0</v>
      </c>
      <c r="R48" s="74"/>
    </row>
    <row r="49" spans="2:18" ht="21" x14ac:dyDescent="0.4">
      <c r="B49" s="168" t="s">
        <v>357</v>
      </c>
      <c r="C49" s="225" t="s">
        <v>469</v>
      </c>
      <c r="D49" t="s">
        <v>488</v>
      </c>
      <c r="E49" s="132">
        <v>0</v>
      </c>
      <c r="F49" s="226" t="s">
        <v>489</v>
      </c>
      <c r="G49" s="227" t="s">
        <v>23</v>
      </c>
      <c r="H49" s="229">
        <f t="shared" si="4"/>
        <v>21090</v>
      </c>
      <c r="I49" s="230">
        <v>1100</v>
      </c>
      <c r="J49" s="231">
        <f t="shared" si="3"/>
        <v>19990</v>
      </c>
      <c r="K49" s="246" t="s">
        <v>396</v>
      </c>
      <c r="L49" s="232">
        <v>7.0000000000000007E-2</v>
      </c>
      <c r="M49" s="233">
        <v>7.0000000000000007E-2</v>
      </c>
      <c r="N49" s="233">
        <v>7.0000000000000007E-2</v>
      </c>
      <c r="O49" s="234"/>
      <c r="P49" s="234" t="s">
        <v>481</v>
      </c>
      <c r="Q49" s="135">
        <v>0</v>
      </c>
      <c r="R49" s="74"/>
    </row>
    <row r="50" spans="2:18" ht="21" x14ac:dyDescent="0.4">
      <c r="B50" s="168" t="s">
        <v>357</v>
      </c>
      <c r="C50" s="225" t="s">
        <v>469</v>
      </c>
      <c r="D50" t="s">
        <v>490</v>
      </c>
      <c r="E50" s="132">
        <v>0</v>
      </c>
      <c r="F50" s="226" t="s">
        <v>491</v>
      </c>
      <c r="G50" s="227" t="s">
        <v>23</v>
      </c>
      <c r="H50" s="229">
        <f>+H46</f>
        <v>18590</v>
      </c>
      <c r="I50" s="230">
        <v>600</v>
      </c>
      <c r="J50" s="231">
        <f t="shared" si="3"/>
        <v>17990</v>
      </c>
      <c r="K50" s="246" t="s">
        <v>396</v>
      </c>
      <c r="L50" s="232">
        <v>7.0000000000000007E-2</v>
      </c>
      <c r="M50" s="233">
        <v>7.0000000000000007E-2</v>
      </c>
      <c r="N50" s="233">
        <v>7.0000000000000007E-2</v>
      </c>
      <c r="O50" s="234"/>
      <c r="P50" s="234" t="s">
        <v>472</v>
      </c>
      <c r="Q50" s="135">
        <v>0</v>
      </c>
      <c r="R50" s="74"/>
    </row>
    <row r="51" spans="2:18" ht="21" x14ac:dyDescent="0.4">
      <c r="B51" s="168" t="s">
        <v>357</v>
      </c>
      <c r="C51" s="225" t="s">
        <v>469</v>
      </c>
      <c r="D51" t="s">
        <v>492</v>
      </c>
      <c r="E51" s="132">
        <v>0</v>
      </c>
      <c r="F51" s="226" t="s">
        <v>493</v>
      </c>
      <c r="G51" s="227" t="s">
        <v>23</v>
      </c>
      <c r="H51" s="229">
        <f t="shared" ref="H51:H52" si="5">+H47</f>
        <v>19590</v>
      </c>
      <c r="I51" s="230">
        <v>600</v>
      </c>
      <c r="J51" s="231">
        <f t="shared" si="3"/>
        <v>18990</v>
      </c>
      <c r="K51" s="246" t="s">
        <v>396</v>
      </c>
      <c r="L51" s="232">
        <v>7.0000000000000007E-2</v>
      </c>
      <c r="M51" s="233">
        <v>7.0000000000000007E-2</v>
      </c>
      <c r="N51" s="233">
        <v>7.0000000000000007E-2</v>
      </c>
      <c r="O51" s="234"/>
      <c r="P51" s="234" t="s">
        <v>475</v>
      </c>
      <c r="Q51" s="135">
        <v>0</v>
      </c>
      <c r="R51" s="74"/>
    </row>
    <row r="52" spans="2:18" ht="21" x14ac:dyDescent="0.4">
      <c r="B52" s="168" t="s">
        <v>357</v>
      </c>
      <c r="C52" s="225" t="s">
        <v>469</v>
      </c>
      <c r="D52" t="s">
        <v>494</v>
      </c>
      <c r="E52" s="132">
        <v>0</v>
      </c>
      <c r="F52" s="226" t="s">
        <v>495</v>
      </c>
      <c r="G52" s="227" t="s">
        <v>23</v>
      </c>
      <c r="H52" s="229">
        <f t="shared" si="5"/>
        <v>20090</v>
      </c>
      <c r="I52" s="230">
        <v>1100</v>
      </c>
      <c r="J52" s="231">
        <f t="shared" si="3"/>
        <v>18990</v>
      </c>
      <c r="K52" s="246" t="s">
        <v>396</v>
      </c>
      <c r="L52" s="232">
        <v>7.0000000000000007E-2</v>
      </c>
      <c r="M52" s="233">
        <v>7.0000000000000007E-2</v>
      </c>
      <c r="N52" s="233">
        <v>7.0000000000000007E-2</v>
      </c>
      <c r="O52" s="234"/>
      <c r="P52" s="234" t="s">
        <v>478</v>
      </c>
      <c r="Q52" s="135">
        <v>0</v>
      </c>
      <c r="R52" s="74"/>
    </row>
    <row r="53" spans="2:18" ht="21" x14ac:dyDescent="0.4">
      <c r="B53" s="168" t="s">
        <v>357</v>
      </c>
      <c r="C53" s="225" t="s">
        <v>469</v>
      </c>
      <c r="D53" t="s">
        <v>496</v>
      </c>
      <c r="E53" s="132">
        <v>0</v>
      </c>
      <c r="F53" s="226" t="s">
        <v>497</v>
      </c>
      <c r="G53" s="227" t="s">
        <v>23</v>
      </c>
      <c r="H53" s="229">
        <f>+H49</f>
        <v>21090</v>
      </c>
      <c r="I53" s="230">
        <v>1100</v>
      </c>
      <c r="J53" s="231">
        <f t="shared" si="3"/>
        <v>19990</v>
      </c>
      <c r="K53" s="246" t="s">
        <v>396</v>
      </c>
      <c r="L53" s="232">
        <v>7.0000000000000007E-2</v>
      </c>
      <c r="M53" s="233">
        <v>7.0000000000000007E-2</v>
      </c>
      <c r="N53" s="233">
        <v>7.0000000000000007E-2</v>
      </c>
      <c r="O53" s="234"/>
      <c r="P53" s="234" t="s">
        <v>481</v>
      </c>
      <c r="Q53" s="135">
        <v>0</v>
      </c>
      <c r="R53" s="74"/>
    </row>
    <row r="54" spans="2:18" ht="21" x14ac:dyDescent="0.4">
      <c r="B54" s="168" t="s">
        <v>357</v>
      </c>
      <c r="C54" s="225" t="s">
        <v>469</v>
      </c>
      <c r="D54" t="s">
        <v>498</v>
      </c>
      <c r="E54" s="132">
        <v>0</v>
      </c>
      <c r="F54" s="226" t="s">
        <v>499</v>
      </c>
      <c r="G54" s="227" t="s">
        <v>466</v>
      </c>
      <c r="H54" s="229">
        <f t="shared" ref="H54:H57" si="6">+H50</f>
        <v>18590</v>
      </c>
      <c r="I54" s="230">
        <v>600</v>
      </c>
      <c r="J54" s="231">
        <f t="shared" si="3"/>
        <v>17990</v>
      </c>
      <c r="K54" s="246" t="s">
        <v>396</v>
      </c>
      <c r="L54" s="232">
        <v>7.0000000000000007E-2</v>
      </c>
      <c r="M54" s="233">
        <v>7.0000000000000007E-2</v>
      </c>
      <c r="N54" s="233">
        <v>7.0000000000000007E-2</v>
      </c>
      <c r="O54" s="234"/>
      <c r="P54" s="234" t="s">
        <v>472</v>
      </c>
      <c r="Q54" s="135">
        <v>0</v>
      </c>
      <c r="R54" s="74"/>
    </row>
    <row r="55" spans="2:18" ht="21" x14ac:dyDescent="0.4">
      <c r="B55" s="168" t="s">
        <v>357</v>
      </c>
      <c r="C55" s="225" t="s">
        <v>469</v>
      </c>
      <c r="D55" t="s">
        <v>500</v>
      </c>
      <c r="E55" s="132">
        <v>0</v>
      </c>
      <c r="F55" s="226" t="s">
        <v>501</v>
      </c>
      <c r="G55" s="227" t="s">
        <v>466</v>
      </c>
      <c r="H55" s="229">
        <f t="shared" si="6"/>
        <v>19590</v>
      </c>
      <c r="I55" s="230">
        <v>600</v>
      </c>
      <c r="J55" s="231">
        <f t="shared" si="3"/>
        <v>18990</v>
      </c>
      <c r="K55" s="246" t="s">
        <v>396</v>
      </c>
      <c r="L55" s="232">
        <v>7.0000000000000007E-2</v>
      </c>
      <c r="M55" s="233">
        <v>7.0000000000000007E-2</v>
      </c>
      <c r="N55" s="233">
        <v>7.0000000000000007E-2</v>
      </c>
      <c r="O55" s="234"/>
      <c r="P55" s="234" t="s">
        <v>475</v>
      </c>
      <c r="Q55" s="135">
        <v>0</v>
      </c>
      <c r="R55" s="74"/>
    </row>
    <row r="56" spans="2:18" ht="21" x14ac:dyDescent="0.4">
      <c r="B56" s="168" t="s">
        <v>357</v>
      </c>
      <c r="C56" s="225" t="s">
        <v>469</v>
      </c>
      <c r="D56" t="s">
        <v>502</v>
      </c>
      <c r="E56" s="132">
        <v>0</v>
      </c>
      <c r="F56" s="226" t="s">
        <v>503</v>
      </c>
      <c r="G56" s="227" t="s">
        <v>466</v>
      </c>
      <c r="H56" s="229">
        <f t="shared" si="6"/>
        <v>20090</v>
      </c>
      <c r="I56" s="230">
        <v>1100</v>
      </c>
      <c r="J56" s="231">
        <f t="shared" si="3"/>
        <v>18990</v>
      </c>
      <c r="K56" s="246" t="s">
        <v>396</v>
      </c>
      <c r="L56" s="232">
        <v>7.0000000000000007E-2</v>
      </c>
      <c r="M56" s="233">
        <v>7.0000000000000007E-2</v>
      </c>
      <c r="N56" s="233">
        <v>7.0000000000000007E-2</v>
      </c>
      <c r="O56" s="234"/>
      <c r="P56" s="234" t="s">
        <v>478</v>
      </c>
      <c r="Q56" s="135">
        <v>0</v>
      </c>
      <c r="R56" s="74"/>
    </row>
    <row r="57" spans="2:18" ht="21" x14ac:dyDescent="0.4">
      <c r="B57" s="205" t="s">
        <v>357</v>
      </c>
      <c r="C57" s="235" t="s">
        <v>469</v>
      </c>
      <c r="D57" s="14" t="s">
        <v>504</v>
      </c>
      <c r="E57" s="183">
        <v>0</v>
      </c>
      <c r="F57" s="236" t="s">
        <v>505</v>
      </c>
      <c r="G57" s="237" t="s">
        <v>466</v>
      </c>
      <c r="H57" s="229">
        <f t="shared" si="6"/>
        <v>21090</v>
      </c>
      <c r="I57" s="230">
        <v>1100</v>
      </c>
      <c r="J57" s="231">
        <f t="shared" si="3"/>
        <v>19990</v>
      </c>
      <c r="K57" s="246" t="s">
        <v>396</v>
      </c>
      <c r="L57" s="232">
        <v>7.0000000000000007E-2</v>
      </c>
      <c r="M57" s="233">
        <v>7.0000000000000007E-2</v>
      </c>
      <c r="N57" s="233">
        <v>7.0000000000000007E-2</v>
      </c>
      <c r="O57" s="234"/>
      <c r="P57" s="234" t="s">
        <v>481</v>
      </c>
      <c r="Q57" s="135">
        <v>0</v>
      </c>
      <c r="R57" s="74"/>
    </row>
    <row r="58" spans="2:18" ht="21" x14ac:dyDescent="0.4">
      <c r="B58" s="165" t="s">
        <v>357</v>
      </c>
      <c r="C58" s="215" t="s">
        <v>506</v>
      </c>
      <c r="D58" s="16" t="s">
        <v>507</v>
      </c>
      <c r="E58" s="147">
        <v>7.4999999999999997E-2</v>
      </c>
      <c r="F58" s="216" t="s">
        <v>508</v>
      </c>
      <c r="G58" s="217" t="s">
        <v>19</v>
      </c>
      <c r="H58" s="297">
        <v>20990</v>
      </c>
      <c r="I58" s="298"/>
      <c r="J58" s="335">
        <f t="shared" si="3"/>
        <v>20990</v>
      </c>
      <c r="K58" s="220" t="s">
        <v>509</v>
      </c>
      <c r="L58" s="221">
        <v>7.0000000000000007E-2</v>
      </c>
      <c r="M58" s="222">
        <v>7.0000000000000007E-2</v>
      </c>
      <c r="N58" s="222">
        <v>7.0000000000000007E-2</v>
      </c>
      <c r="O58" s="223"/>
      <c r="P58" s="223"/>
      <c r="Q58" s="224">
        <v>0</v>
      </c>
      <c r="R58" s="354"/>
    </row>
    <row r="59" spans="2:18" ht="21" x14ac:dyDescent="0.4">
      <c r="B59" s="168" t="s">
        <v>357</v>
      </c>
      <c r="C59" s="225" t="s">
        <v>506</v>
      </c>
      <c r="D59" t="s">
        <v>510</v>
      </c>
      <c r="E59" s="132">
        <v>7.4999999999999997E-2</v>
      </c>
      <c r="F59" s="226" t="s">
        <v>511</v>
      </c>
      <c r="G59" s="227" t="s">
        <v>19</v>
      </c>
      <c r="H59" s="300">
        <v>21990</v>
      </c>
      <c r="I59" s="301"/>
      <c r="J59" s="336">
        <f t="shared" si="3"/>
        <v>21990</v>
      </c>
      <c r="K59" s="228" t="s">
        <v>509</v>
      </c>
      <c r="L59" s="232">
        <v>7.0000000000000007E-2</v>
      </c>
      <c r="M59" s="233">
        <v>7.0000000000000007E-2</v>
      </c>
      <c r="N59" s="233">
        <v>7.0000000000000007E-2</v>
      </c>
      <c r="O59" s="234"/>
      <c r="P59" s="234"/>
      <c r="Q59" s="135" t="s">
        <v>20</v>
      </c>
      <c r="R59" s="74"/>
    </row>
    <row r="60" spans="2:18" ht="21" x14ac:dyDescent="0.4">
      <c r="B60" s="168" t="s">
        <v>357</v>
      </c>
      <c r="C60" s="225" t="s">
        <v>506</v>
      </c>
      <c r="D60" t="s">
        <v>512</v>
      </c>
      <c r="E60" s="132">
        <v>0</v>
      </c>
      <c r="F60" s="278" t="s">
        <v>513</v>
      </c>
      <c r="G60" s="279" t="s">
        <v>23</v>
      </c>
      <c r="H60" s="300">
        <f>+H58+600</f>
        <v>21590</v>
      </c>
      <c r="I60" s="301"/>
      <c r="J60" s="336">
        <f t="shared" si="3"/>
        <v>21590</v>
      </c>
      <c r="K60" s="228" t="s">
        <v>509</v>
      </c>
      <c r="L60" s="232">
        <v>7.0000000000000007E-2</v>
      </c>
      <c r="M60" s="233">
        <v>7.0000000000000007E-2</v>
      </c>
      <c r="N60" s="233">
        <v>7.0000000000000007E-2</v>
      </c>
      <c r="O60" s="234"/>
      <c r="P60" s="234"/>
      <c r="Q60" s="135">
        <v>0</v>
      </c>
      <c r="R60" s="74"/>
    </row>
    <row r="61" spans="2:18" ht="21" x14ac:dyDescent="0.4">
      <c r="B61" s="205" t="s">
        <v>357</v>
      </c>
      <c r="C61" s="235" t="s">
        <v>506</v>
      </c>
      <c r="D61" s="14" t="s">
        <v>514</v>
      </c>
      <c r="E61" s="183">
        <v>0</v>
      </c>
      <c r="F61" s="280" t="s">
        <v>515</v>
      </c>
      <c r="G61" s="281" t="s">
        <v>23</v>
      </c>
      <c r="H61" s="337">
        <f>+H59+600</f>
        <v>22590</v>
      </c>
      <c r="I61" s="338"/>
      <c r="J61" s="339">
        <f t="shared" si="3"/>
        <v>22590</v>
      </c>
      <c r="K61" s="239" t="s">
        <v>509</v>
      </c>
      <c r="L61" s="240">
        <v>7.0000000000000007E-2</v>
      </c>
      <c r="M61" s="241">
        <v>7.0000000000000007E-2</v>
      </c>
      <c r="N61" s="241">
        <v>7.0000000000000007E-2</v>
      </c>
      <c r="O61" s="242"/>
      <c r="P61" s="242"/>
      <c r="Q61" s="243">
        <v>0</v>
      </c>
      <c r="R61" s="321"/>
    </row>
    <row r="62" spans="2:18" ht="21" x14ac:dyDescent="0.4">
      <c r="B62" s="168" t="s">
        <v>357</v>
      </c>
      <c r="C62" s="225" t="s">
        <v>516</v>
      </c>
      <c r="D62" t="s">
        <v>517</v>
      </c>
      <c r="E62" s="132">
        <v>0.1</v>
      </c>
      <c r="F62" s="282" t="s">
        <v>518</v>
      </c>
      <c r="G62" s="227" t="s">
        <v>19</v>
      </c>
      <c r="H62" s="229">
        <v>18990</v>
      </c>
      <c r="I62" s="230">
        <v>1000</v>
      </c>
      <c r="J62" s="231">
        <f t="shared" si="3"/>
        <v>17990</v>
      </c>
      <c r="K62" s="246" t="s">
        <v>519</v>
      </c>
      <c r="L62" s="232">
        <v>7.0000000000000007E-2</v>
      </c>
      <c r="M62" s="233">
        <v>7.0000000000000007E-2</v>
      </c>
      <c r="N62" s="233">
        <v>7.0000000000000007E-2</v>
      </c>
      <c r="O62" s="234"/>
      <c r="P62" s="234" t="s">
        <v>520</v>
      </c>
      <c r="Q62" s="135">
        <v>0</v>
      </c>
      <c r="R62" s="74"/>
    </row>
    <row r="63" spans="2:18" ht="21" x14ac:dyDescent="0.4">
      <c r="B63" s="168" t="s">
        <v>357</v>
      </c>
      <c r="C63" s="225" t="s">
        <v>516</v>
      </c>
      <c r="D63" t="s">
        <v>521</v>
      </c>
      <c r="E63" s="132">
        <v>0.1</v>
      </c>
      <c r="F63" s="282" t="s">
        <v>522</v>
      </c>
      <c r="G63" s="227" t="s">
        <v>19</v>
      </c>
      <c r="H63" s="300">
        <v>20990</v>
      </c>
      <c r="I63" s="301">
        <v>2000</v>
      </c>
      <c r="J63" s="302">
        <f t="shared" si="3"/>
        <v>18990</v>
      </c>
      <c r="K63" s="246" t="s">
        <v>519</v>
      </c>
      <c r="L63" s="232">
        <v>7.0000000000000007E-2</v>
      </c>
      <c r="M63" s="233">
        <v>7.0000000000000007E-2</v>
      </c>
      <c r="N63" s="233">
        <v>7.0000000000000007E-2</v>
      </c>
      <c r="O63" s="234"/>
      <c r="P63" s="234" t="s">
        <v>523</v>
      </c>
      <c r="Q63" s="135">
        <v>0</v>
      </c>
      <c r="R63" s="74"/>
    </row>
    <row r="64" spans="2:18" ht="21" x14ac:dyDescent="0.4">
      <c r="B64" s="168" t="s">
        <v>357</v>
      </c>
      <c r="C64" s="225" t="s">
        <v>516</v>
      </c>
      <c r="D64" t="s">
        <v>524</v>
      </c>
      <c r="E64" s="132">
        <v>0.1</v>
      </c>
      <c r="F64" s="282" t="s">
        <v>525</v>
      </c>
      <c r="G64" s="227" t="s">
        <v>19</v>
      </c>
      <c r="H64" s="300">
        <v>21990</v>
      </c>
      <c r="I64" s="301">
        <v>1300</v>
      </c>
      <c r="J64" s="302">
        <f t="shared" si="3"/>
        <v>20690</v>
      </c>
      <c r="K64" s="246" t="s">
        <v>519</v>
      </c>
      <c r="L64" s="232">
        <v>7.0000000000000007E-2</v>
      </c>
      <c r="M64" s="233">
        <v>7.0000000000000007E-2</v>
      </c>
      <c r="N64" s="233">
        <v>7.0000000000000007E-2</v>
      </c>
      <c r="O64" s="234"/>
      <c r="P64" s="234" t="s">
        <v>526</v>
      </c>
      <c r="Q64" s="135">
        <v>0</v>
      </c>
      <c r="R64" s="74"/>
    </row>
    <row r="65" spans="2:18" ht="21" x14ac:dyDescent="0.4">
      <c r="B65" s="168" t="s">
        <v>357</v>
      </c>
      <c r="C65" s="225" t="s">
        <v>516</v>
      </c>
      <c r="D65" t="s">
        <v>527</v>
      </c>
      <c r="E65" s="132">
        <v>0.05</v>
      </c>
      <c r="F65" s="282" t="s">
        <v>528</v>
      </c>
      <c r="G65" s="227" t="s">
        <v>19</v>
      </c>
      <c r="H65" s="229">
        <v>21990</v>
      </c>
      <c r="I65" s="230">
        <v>300</v>
      </c>
      <c r="J65" s="231">
        <f t="shared" si="3"/>
        <v>21690</v>
      </c>
      <c r="K65" s="246" t="s">
        <v>519</v>
      </c>
      <c r="L65" s="232">
        <v>7.0000000000000007E-2</v>
      </c>
      <c r="M65" s="233">
        <v>7.0000000000000007E-2</v>
      </c>
      <c r="N65" s="233">
        <v>7.0000000000000007E-2</v>
      </c>
      <c r="O65" s="234"/>
      <c r="P65" s="234"/>
      <c r="Q65" s="135">
        <v>0</v>
      </c>
      <c r="R65" s="74"/>
    </row>
    <row r="66" spans="2:18" ht="21" x14ac:dyDescent="0.4">
      <c r="B66" s="168" t="s">
        <v>357</v>
      </c>
      <c r="C66" s="225" t="s">
        <v>516</v>
      </c>
      <c r="D66" t="s">
        <v>529</v>
      </c>
      <c r="E66" s="132">
        <v>0.05</v>
      </c>
      <c r="F66" s="282" t="s">
        <v>530</v>
      </c>
      <c r="G66" s="227" t="s">
        <v>19</v>
      </c>
      <c r="H66" s="229">
        <v>23990</v>
      </c>
      <c r="I66" s="230">
        <v>1000</v>
      </c>
      <c r="J66" s="231">
        <f t="shared" si="3"/>
        <v>22990</v>
      </c>
      <c r="K66" s="246" t="s">
        <v>519</v>
      </c>
      <c r="L66" s="232">
        <v>7.0000000000000007E-2</v>
      </c>
      <c r="M66" s="233">
        <v>7.0000000000000007E-2</v>
      </c>
      <c r="N66" s="233">
        <v>7.0000000000000007E-2</v>
      </c>
      <c r="O66" s="234"/>
      <c r="P66" s="234"/>
      <c r="Q66" s="135">
        <v>0</v>
      </c>
      <c r="R66" s="74"/>
    </row>
    <row r="67" spans="2:18" ht="21" x14ac:dyDescent="0.4">
      <c r="B67" s="168" t="s">
        <v>357</v>
      </c>
      <c r="C67" s="225" t="s">
        <v>516</v>
      </c>
      <c r="D67" t="s">
        <v>531</v>
      </c>
      <c r="E67" s="132">
        <v>0.05</v>
      </c>
      <c r="F67" s="282" t="s">
        <v>532</v>
      </c>
      <c r="G67" s="227" t="s">
        <v>19</v>
      </c>
      <c r="H67" s="229">
        <v>23990</v>
      </c>
      <c r="I67" s="230">
        <v>1000</v>
      </c>
      <c r="J67" s="231">
        <f t="shared" si="3"/>
        <v>22990</v>
      </c>
      <c r="K67" s="246" t="s">
        <v>519</v>
      </c>
      <c r="L67" s="232">
        <v>7.0000000000000007E-2</v>
      </c>
      <c r="M67" s="233">
        <v>7.0000000000000007E-2</v>
      </c>
      <c r="N67" s="233">
        <v>7.0000000000000007E-2</v>
      </c>
      <c r="O67" s="234"/>
      <c r="P67" s="234" t="s">
        <v>533</v>
      </c>
      <c r="Q67" s="135">
        <v>0</v>
      </c>
      <c r="R67" s="74"/>
    </row>
    <row r="68" spans="2:18" ht="21" x14ac:dyDescent="0.4">
      <c r="B68" s="168" t="s">
        <v>357</v>
      </c>
      <c r="C68" s="225" t="s">
        <v>516</v>
      </c>
      <c r="D68" t="s">
        <v>534</v>
      </c>
      <c r="E68" s="132">
        <v>0.05</v>
      </c>
      <c r="F68" s="282" t="s">
        <v>535</v>
      </c>
      <c r="G68" s="227" t="s">
        <v>19</v>
      </c>
      <c r="H68" s="229">
        <v>25990</v>
      </c>
      <c r="I68" s="230">
        <v>500</v>
      </c>
      <c r="J68" s="231">
        <f t="shared" si="3"/>
        <v>25490</v>
      </c>
      <c r="K68" s="246" t="s">
        <v>519</v>
      </c>
      <c r="L68" s="232">
        <v>7.0000000000000007E-2</v>
      </c>
      <c r="M68" s="233">
        <v>7.0000000000000007E-2</v>
      </c>
      <c r="N68" s="233">
        <v>7.0000000000000007E-2</v>
      </c>
      <c r="O68" s="234"/>
      <c r="P68" s="234" t="s">
        <v>536</v>
      </c>
      <c r="Q68" s="135">
        <v>0</v>
      </c>
      <c r="R68" s="74"/>
    </row>
    <row r="69" spans="2:18" ht="21" x14ac:dyDescent="0.4">
      <c r="B69" s="168" t="s">
        <v>357</v>
      </c>
      <c r="C69" s="225" t="s">
        <v>516</v>
      </c>
      <c r="D69" t="s">
        <v>537</v>
      </c>
      <c r="E69" s="132">
        <v>0</v>
      </c>
      <c r="F69" s="282" t="s">
        <v>538</v>
      </c>
      <c r="G69" s="227" t="s">
        <v>23</v>
      </c>
      <c r="H69" s="300">
        <f>H62+600</f>
        <v>19590</v>
      </c>
      <c r="I69" s="301">
        <v>2100</v>
      </c>
      <c r="J69" s="302">
        <f t="shared" si="3"/>
        <v>17490</v>
      </c>
      <c r="K69" s="246" t="s">
        <v>519</v>
      </c>
      <c r="L69" s="232">
        <v>7.0000000000000007E-2</v>
      </c>
      <c r="M69" s="233">
        <v>7.0000000000000007E-2</v>
      </c>
      <c r="N69" s="233">
        <v>7.0000000000000007E-2</v>
      </c>
      <c r="O69" s="234"/>
      <c r="P69" s="234" t="s">
        <v>520</v>
      </c>
      <c r="Q69" s="135">
        <v>0</v>
      </c>
      <c r="R69" s="74"/>
    </row>
    <row r="70" spans="2:18" ht="21" x14ac:dyDescent="0.4">
      <c r="B70" s="168" t="s">
        <v>357</v>
      </c>
      <c r="C70" s="225" t="s">
        <v>516</v>
      </c>
      <c r="D70" t="s">
        <v>539</v>
      </c>
      <c r="E70" s="132">
        <v>0</v>
      </c>
      <c r="F70" s="282" t="s">
        <v>540</v>
      </c>
      <c r="G70" s="227" t="s">
        <v>23</v>
      </c>
      <c r="H70" s="229">
        <f>H63+600</f>
        <v>21590</v>
      </c>
      <c r="I70" s="230">
        <v>500</v>
      </c>
      <c r="J70" s="231">
        <f t="shared" si="3"/>
        <v>21090</v>
      </c>
      <c r="K70" s="246" t="s">
        <v>519</v>
      </c>
      <c r="L70" s="232">
        <v>7.0000000000000007E-2</v>
      </c>
      <c r="M70" s="233">
        <v>7.0000000000000007E-2</v>
      </c>
      <c r="N70" s="233">
        <v>7.0000000000000007E-2</v>
      </c>
      <c r="O70" s="234"/>
      <c r="P70" s="234" t="s">
        <v>523</v>
      </c>
      <c r="Q70" s="135">
        <v>0</v>
      </c>
      <c r="R70" s="74"/>
    </row>
    <row r="71" spans="2:18" ht="21" x14ac:dyDescent="0.4">
      <c r="B71" s="168" t="s">
        <v>357</v>
      </c>
      <c r="C71" s="225" t="s">
        <v>516</v>
      </c>
      <c r="D71" t="s">
        <v>541</v>
      </c>
      <c r="E71" s="132">
        <v>0</v>
      </c>
      <c r="F71" s="282" t="s">
        <v>542</v>
      </c>
      <c r="G71" s="227" t="s">
        <v>23</v>
      </c>
      <c r="H71" s="229">
        <f>H64+600</f>
        <v>22590</v>
      </c>
      <c r="I71" s="230">
        <v>500</v>
      </c>
      <c r="J71" s="231">
        <f t="shared" si="3"/>
        <v>22090</v>
      </c>
      <c r="K71" s="246" t="s">
        <v>519</v>
      </c>
      <c r="L71" s="232">
        <v>7.0000000000000007E-2</v>
      </c>
      <c r="M71" s="233">
        <v>7.0000000000000007E-2</v>
      </c>
      <c r="N71" s="233">
        <v>7.0000000000000007E-2</v>
      </c>
      <c r="O71" s="234"/>
      <c r="P71" s="234" t="s">
        <v>526</v>
      </c>
      <c r="Q71" s="135">
        <v>0</v>
      </c>
      <c r="R71" s="74"/>
    </row>
    <row r="72" spans="2:18" ht="21" x14ac:dyDescent="0.4">
      <c r="B72" s="165" t="s">
        <v>357</v>
      </c>
      <c r="C72" s="215" t="s">
        <v>543</v>
      </c>
      <c r="D72" s="16" t="s">
        <v>544</v>
      </c>
      <c r="E72" s="147">
        <v>0.1</v>
      </c>
      <c r="F72" s="216" t="s">
        <v>545</v>
      </c>
      <c r="G72" s="217" t="s">
        <v>19</v>
      </c>
      <c r="H72" s="244">
        <v>18990</v>
      </c>
      <c r="I72" s="218">
        <v>500</v>
      </c>
      <c r="J72" s="219">
        <f t="shared" si="3"/>
        <v>18490</v>
      </c>
      <c r="K72" s="245" t="s">
        <v>519</v>
      </c>
      <c r="L72" s="221">
        <v>7.0000000000000007E-2</v>
      </c>
      <c r="M72" s="222">
        <v>7.0000000000000007E-2</v>
      </c>
      <c r="N72" s="222">
        <v>7.0000000000000007E-2</v>
      </c>
      <c r="O72" s="223"/>
      <c r="P72" s="223" t="s">
        <v>546</v>
      </c>
      <c r="Q72" s="224" t="s">
        <v>62</v>
      </c>
      <c r="R72" s="354"/>
    </row>
    <row r="73" spans="2:18" ht="21" x14ac:dyDescent="0.4">
      <c r="B73" s="168" t="s">
        <v>357</v>
      </c>
      <c r="C73" s="225" t="s">
        <v>543</v>
      </c>
      <c r="D73" t="s">
        <v>547</v>
      </c>
      <c r="E73" s="132">
        <v>0.1</v>
      </c>
      <c r="F73" s="226" t="s">
        <v>548</v>
      </c>
      <c r="G73" s="227" t="s">
        <v>19</v>
      </c>
      <c r="H73" s="229">
        <v>20290</v>
      </c>
      <c r="I73" s="230">
        <v>800</v>
      </c>
      <c r="J73" s="231">
        <f t="shared" si="3"/>
        <v>19490</v>
      </c>
      <c r="K73" s="246" t="s">
        <v>519</v>
      </c>
      <c r="L73" s="232">
        <v>7.0000000000000007E-2</v>
      </c>
      <c r="M73" s="233">
        <v>7.0000000000000007E-2</v>
      </c>
      <c r="N73" s="233">
        <v>7.0000000000000007E-2</v>
      </c>
      <c r="O73" s="234"/>
      <c r="P73" s="234" t="s">
        <v>549</v>
      </c>
      <c r="Q73" s="135" t="s">
        <v>62</v>
      </c>
      <c r="R73" s="74"/>
    </row>
    <row r="74" spans="2:18" ht="21" x14ac:dyDescent="0.4">
      <c r="B74" s="168" t="s">
        <v>357</v>
      </c>
      <c r="C74" s="225" t="s">
        <v>543</v>
      </c>
      <c r="D74" t="s">
        <v>550</v>
      </c>
      <c r="E74" s="132">
        <v>0</v>
      </c>
      <c r="F74" s="226" t="s">
        <v>551</v>
      </c>
      <c r="G74" s="227" t="s">
        <v>23</v>
      </c>
      <c r="H74" s="229">
        <f>18990+600</f>
        <v>19590</v>
      </c>
      <c r="I74" s="230">
        <f>I72</f>
        <v>500</v>
      </c>
      <c r="J74" s="231">
        <f t="shared" si="3"/>
        <v>19090</v>
      </c>
      <c r="K74" s="246" t="s">
        <v>519</v>
      </c>
      <c r="L74" s="232">
        <v>7.0000000000000007E-2</v>
      </c>
      <c r="M74" s="233">
        <v>7.0000000000000007E-2</v>
      </c>
      <c r="N74" s="233">
        <v>7.0000000000000007E-2</v>
      </c>
      <c r="O74" s="234"/>
      <c r="P74" s="234" t="s">
        <v>546</v>
      </c>
      <c r="Q74" s="135">
        <v>0</v>
      </c>
      <c r="R74" s="74"/>
    </row>
    <row r="75" spans="2:18" ht="21" x14ac:dyDescent="0.4">
      <c r="B75" s="205" t="s">
        <v>357</v>
      </c>
      <c r="C75" s="235" t="s">
        <v>543</v>
      </c>
      <c r="D75" s="14" t="s">
        <v>552</v>
      </c>
      <c r="E75" s="183">
        <v>0</v>
      </c>
      <c r="F75" s="236" t="s">
        <v>553</v>
      </c>
      <c r="G75" s="237" t="s">
        <v>23</v>
      </c>
      <c r="H75" s="248">
        <f>20290+600</f>
        <v>20890</v>
      </c>
      <c r="I75" s="249">
        <f>I73</f>
        <v>800</v>
      </c>
      <c r="J75" s="231">
        <f t="shared" si="3"/>
        <v>20090</v>
      </c>
      <c r="K75" s="246" t="s">
        <v>519</v>
      </c>
      <c r="L75" s="232">
        <v>7.0000000000000007E-2</v>
      </c>
      <c r="M75" s="233">
        <v>7.0000000000000007E-2</v>
      </c>
      <c r="N75" s="233">
        <v>7.0000000000000007E-2</v>
      </c>
      <c r="O75" s="234"/>
      <c r="P75" s="234" t="s">
        <v>549</v>
      </c>
      <c r="Q75" s="135">
        <v>0</v>
      </c>
      <c r="R75" s="74"/>
    </row>
    <row r="76" spans="2:18" ht="28.5" customHeight="1" x14ac:dyDescent="0.4">
      <c r="B76" s="165" t="s">
        <v>357</v>
      </c>
      <c r="C76" s="215" t="s">
        <v>554</v>
      </c>
      <c r="D76" s="16" t="s">
        <v>555</v>
      </c>
      <c r="E76" s="147">
        <v>7.4999999999999997E-2</v>
      </c>
      <c r="F76" s="216" t="s">
        <v>556</v>
      </c>
      <c r="G76" s="217" t="s">
        <v>19</v>
      </c>
      <c r="H76" s="297">
        <v>22990</v>
      </c>
      <c r="I76" s="298">
        <v>1000</v>
      </c>
      <c r="J76" s="299">
        <f t="shared" si="3"/>
        <v>21990</v>
      </c>
      <c r="K76" s="552" t="s">
        <v>557</v>
      </c>
      <c r="L76" s="221">
        <v>7.0000000000000007E-2</v>
      </c>
      <c r="M76" s="222">
        <v>7.0000000000000007E-2</v>
      </c>
      <c r="N76" s="222">
        <v>7.0000000000000007E-2</v>
      </c>
      <c r="O76" s="223"/>
      <c r="P76" s="223" t="s">
        <v>558</v>
      </c>
      <c r="Q76" s="224">
        <v>0</v>
      </c>
      <c r="R76" s="354"/>
    </row>
    <row r="77" spans="2:18" ht="28.5" customHeight="1" x14ac:dyDescent="0.4">
      <c r="B77" s="168" t="s">
        <v>357</v>
      </c>
      <c r="C77" s="225" t="s">
        <v>554</v>
      </c>
      <c r="D77" t="s">
        <v>559</v>
      </c>
      <c r="E77" s="132">
        <v>7.4999999999999997E-2</v>
      </c>
      <c r="F77" s="226" t="s">
        <v>560</v>
      </c>
      <c r="G77" s="227" t="s">
        <v>19</v>
      </c>
      <c r="H77" s="300">
        <f>H76+500</f>
        <v>23490</v>
      </c>
      <c r="I77" s="301">
        <v>1000</v>
      </c>
      <c r="J77" s="302">
        <f t="shared" si="3"/>
        <v>22490</v>
      </c>
      <c r="K77" s="553"/>
      <c r="L77" s="232">
        <v>7.0000000000000007E-2</v>
      </c>
      <c r="M77" s="233">
        <v>7.0000000000000007E-2</v>
      </c>
      <c r="N77" s="233">
        <v>7.0000000000000007E-2</v>
      </c>
      <c r="O77" s="234"/>
      <c r="P77" s="234" t="s">
        <v>558</v>
      </c>
      <c r="Q77" s="135">
        <v>0</v>
      </c>
      <c r="R77" s="74"/>
    </row>
    <row r="78" spans="2:18" ht="30" customHeight="1" x14ac:dyDescent="0.4">
      <c r="B78" s="168" t="s">
        <v>357</v>
      </c>
      <c r="C78" s="225" t="s">
        <v>554</v>
      </c>
      <c r="D78" t="s">
        <v>561</v>
      </c>
      <c r="E78" s="132">
        <v>7.4999999999999997E-2</v>
      </c>
      <c r="F78" s="226" t="s">
        <v>562</v>
      </c>
      <c r="G78" s="227" t="s">
        <v>19</v>
      </c>
      <c r="H78" s="229">
        <v>23990</v>
      </c>
      <c r="I78" s="230">
        <v>1000</v>
      </c>
      <c r="J78" s="231">
        <f>H78-I78</f>
        <v>22990</v>
      </c>
      <c r="K78" s="553"/>
      <c r="L78" s="232">
        <v>7.0000000000000007E-2</v>
      </c>
      <c r="M78" s="233">
        <v>7.0000000000000007E-2</v>
      </c>
      <c r="N78" s="233">
        <v>7.0000000000000007E-2</v>
      </c>
      <c r="O78" s="234"/>
      <c r="P78" s="234" t="s">
        <v>563</v>
      </c>
      <c r="Q78" s="135">
        <v>0</v>
      </c>
      <c r="R78" s="74"/>
    </row>
    <row r="79" spans="2:18" ht="30" customHeight="1" x14ac:dyDescent="0.4">
      <c r="B79" s="205" t="s">
        <v>357</v>
      </c>
      <c r="C79" s="235" t="s">
        <v>554</v>
      </c>
      <c r="D79" s="14" t="s">
        <v>564</v>
      </c>
      <c r="E79" s="183">
        <v>7.4999999999999997E-2</v>
      </c>
      <c r="F79" s="236" t="s">
        <v>565</v>
      </c>
      <c r="G79" s="237" t="s">
        <v>19</v>
      </c>
      <c r="H79" s="248">
        <f>H78+500</f>
        <v>24490</v>
      </c>
      <c r="I79" s="249">
        <v>1000</v>
      </c>
      <c r="J79" s="238">
        <f t="shared" ref="J79:J86" si="7">H79-I79</f>
        <v>23490</v>
      </c>
      <c r="K79" s="554"/>
      <c r="L79" s="240">
        <v>7.0000000000000007E-2</v>
      </c>
      <c r="M79" s="241">
        <v>7.0000000000000007E-2</v>
      </c>
      <c r="N79" s="241">
        <v>7.0000000000000007E-2</v>
      </c>
      <c r="O79" s="242"/>
      <c r="P79" s="242" t="s">
        <v>563</v>
      </c>
      <c r="Q79" s="243">
        <v>0</v>
      </c>
      <c r="R79" s="321"/>
    </row>
    <row r="80" spans="2:18" ht="21" x14ac:dyDescent="0.4">
      <c r="B80" s="165" t="s">
        <v>357</v>
      </c>
      <c r="C80" s="215" t="s">
        <v>566</v>
      </c>
      <c r="D80" s="16" t="s">
        <v>567</v>
      </c>
      <c r="E80" s="147">
        <v>0.05</v>
      </c>
      <c r="F80" s="216" t="s">
        <v>568</v>
      </c>
      <c r="G80" s="217" t="s">
        <v>19</v>
      </c>
      <c r="H80" s="297">
        <v>13990</v>
      </c>
      <c r="I80" s="340">
        <v>1400</v>
      </c>
      <c r="J80" s="341">
        <f t="shared" si="7"/>
        <v>12590</v>
      </c>
      <c r="K80" s="245" t="s">
        <v>569</v>
      </c>
      <c r="L80" s="221">
        <v>7.0000000000000007E-2</v>
      </c>
      <c r="M80" s="222">
        <v>7.0000000000000007E-2</v>
      </c>
      <c r="N80" s="222">
        <v>7.0000000000000007E-2</v>
      </c>
      <c r="O80" s="223"/>
      <c r="P80" s="223"/>
      <c r="Q80" s="224" t="s">
        <v>20</v>
      </c>
      <c r="R80" s="354"/>
    </row>
    <row r="81" spans="2:18" ht="21" x14ac:dyDescent="0.4">
      <c r="B81" s="168" t="s">
        <v>357</v>
      </c>
      <c r="C81" s="225" t="s">
        <v>566</v>
      </c>
      <c r="D81" t="s">
        <v>570</v>
      </c>
      <c r="E81" s="132">
        <v>0.05</v>
      </c>
      <c r="F81" s="226" t="s">
        <v>571</v>
      </c>
      <c r="G81" s="227" t="s">
        <v>19</v>
      </c>
      <c r="H81" s="300">
        <v>15490</v>
      </c>
      <c r="I81" s="305">
        <v>1900</v>
      </c>
      <c r="J81" s="306">
        <f t="shared" si="7"/>
        <v>13590</v>
      </c>
      <c r="K81" s="246" t="s">
        <v>572</v>
      </c>
      <c r="L81" s="232">
        <v>7.0000000000000007E-2</v>
      </c>
      <c r="M81" s="233">
        <v>7.0000000000000007E-2</v>
      </c>
      <c r="N81" s="233">
        <v>7.0000000000000007E-2</v>
      </c>
      <c r="O81" s="234"/>
      <c r="P81" s="234"/>
      <c r="Q81" s="135">
        <v>0</v>
      </c>
      <c r="R81" s="74"/>
    </row>
    <row r="82" spans="2:18" ht="21" x14ac:dyDescent="0.4">
      <c r="B82" s="168" t="s">
        <v>357</v>
      </c>
      <c r="C82" s="225" t="s">
        <v>566</v>
      </c>
      <c r="D82" t="s">
        <v>573</v>
      </c>
      <c r="E82" s="132">
        <v>0.05</v>
      </c>
      <c r="F82" s="226" t="s">
        <v>574</v>
      </c>
      <c r="G82" s="227" t="s">
        <v>19</v>
      </c>
      <c r="H82" s="229">
        <v>16490</v>
      </c>
      <c r="I82" s="262">
        <v>1500</v>
      </c>
      <c r="J82" s="263">
        <f t="shared" si="7"/>
        <v>14990</v>
      </c>
      <c r="K82" s="246" t="s">
        <v>572</v>
      </c>
      <c r="L82" s="232">
        <v>7.0000000000000007E-2</v>
      </c>
      <c r="M82" s="233">
        <v>7.0000000000000007E-2</v>
      </c>
      <c r="N82" s="233">
        <v>7.0000000000000007E-2</v>
      </c>
      <c r="O82" s="234"/>
      <c r="P82" s="234"/>
      <c r="Q82" s="135">
        <v>0</v>
      </c>
      <c r="R82" s="74"/>
    </row>
    <row r="83" spans="2:18" ht="21" x14ac:dyDescent="0.4">
      <c r="B83" s="168" t="s">
        <v>357</v>
      </c>
      <c r="C83" s="225" t="s">
        <v>566</v>
      </c>
      <c r="D83" t="s">
        <v>575</v>
      </c>
      <c r="E83" s="132">
        <v>0</v>
      </c>
      <c r="F83" s="226" t="s">
        <v>576</v>
      </c>
      <c r="G83" s="227" t="s">
        <v>23</v>
      </c>
      <c r="H83" s="300">
        <f>H80+600</f>
        <v>14590</v>
      </c>
      <c r="I83" s="305">
        <v>2000</v>
      </c>
      <c r="J83" s="306">
        <f t="shared" si="7"/>
        <v>12590</v>
      </c>
      <c r="K83" s="246" t="s">
        <v>569</v>
      </c>
      <c r="L83" s="232">
        <v>7.0000000000000007E-2</v>
      </c>
      <c r="M83" s="233">
        <v>7.0000000000000007E-2</v>
      </c>
      <c r="N83" s="233">
        <v>7.0000000000000007E-2</v>
      </c>
      <c r="O83" s="234"/>
      <c r="P83" s="234"/>
      <c r="Q83" s="135">
        <v>0</v>
      </c>
      <c r="R83" s="74"/>
    </row>
    <row r="84" spans="2:18" ht="21" x14ac:dyDescent="0.4">
      <c r="B84" s="168" t="s">
        <v>357</v>
      </c>
      <c r="C84" s="225" t="s">
        <v>566</v>
      </c>
      <c r="D84" t="s">
        <v>577</v>
      </c>
      <c r="E84" s="132">
        <v>0</v>
      </c>
      <c r="F84" s="226" t="s">
        <v>578</v>
      </c>
      <c r="G84" s="227" t="s">
        <v>23</v>
      </c>
      <c r="H84" s="300">
        <f>H81+600</f>
        <v>16090</v>
      </c>
      <c r="I84" s="305">
        <v>3000</v>
      </c>
      <c r="J84" s="306">
        <f t="shared" si="7"/>
        <v>13090</v>
      </c>
      <c r="K84" s="246" t="s">
        <v>572</v>
      </c>
      <c r="L84" s="232">
        <v>7.0000000000000007E-2</v>
      </c>
      <c r="M84" s="233">
        <v>7.0000000000000007E-2</v>
      </c>
      <c r="N84" s="233">
        <v>7.0000000000000007E-2</v>
      </c>
      <c r="O84" s="234"/>
      <c r="P84" s="234"/>
      <c r="Q84" s="135">
        <v>0</v>
      </c>
      <c r="R84" s="74"/>
    </row>
    <row r="85" spans="2:18" ht="21.6" thickBot="1" x14ac:dyDescent="0.45">
      <c r="B85" s="171" t="s">
        <v>357</v>
      </c>
      <c r="C85" s="283" t="s">
        <v>566</v>
      </c>
      <c r="D85" s="12" t="s">
        <v>579</v>
      </c>
      <c r="E85" s="138">
        <v>0</v>
      </c>
      <c r="F85" s="284" t="s">
        <v>580</v>
      </c>
      <c r="G85" s="285" t="s">
        <v>23</v>
      </c>
      <c r="H85" s="307">
        <f>H82+600</f>
        <v>17090</v>
      </c>
      <c r="I85" s="308">
        <v>1500</v>
      </c>
      <c r="J85" s="309">
        <f t="shared" si="7"/>
        <v>15590</v>
      </c>
      <c r="K85" s="286" t="str">
        <f>K82</f>
        <v>MULTIMEDIA SP 950 ANDROID + CÁMARA  + SENSORES</v>
      </c>
      <c r="L85" s="287">
        <v>7.0000000000000007E-2</v>
      </c>
      <c r="M85" s="288">
        <v>7.0000000000000007E-2</v>
      </c>
      <c r="N85" s="288">
        <v>7.0000000000000007E-2</v>
      </c>
      <c r="O85" s="289"/>
      <c r="P85" s="289"/>
      <c r="Q85" s="141">
        <v>0</v>
      </c>
      <c r="R85" s="91"/>
    </row>
    <row r="86" spans="2:18" ht="29.4" thickBot="1" x14ac:dyDescent="0.35">
      <c r="B86" s="171" t="s">
        <v>357</v>
      </c>
      <c r="C86" s="369" t="s">
        <v>581</v>
      </c>
      <c r="D86" s="13" t="s">
        <v>582</v>
      </c>
      <c r="E86" s="138">
        <v>0</v>
      </c>
      <c r="F86" s="370" t="s">
        <v>583</v>
      </c>
      <c r="G86" s="187" t="s">
        <v>19</v>
      </c>
      <c r="H86" s="371">
        <v>18990</v>
      </c>
      <c r="I86" s="308">
        <v>1000</v>
      </c>
      <c r="J86" s="309">
        <f t="shared" si="7"/>
        <v>17990</v>
      </c>
      <c r="K86" s="372" t="s">
        <v>584</v>
      </c>
      <c r="L86" s="373">
        <v>7.0000000000000007E-2</v>
      </c>
      <c r="M86" s="374">
        <v>7.0000000000000007E-2</v>
      </c>
      <c r="N86" s="374">
        <v>7.0000000000000007E-2</v>
      </c>
      <c r="O86" s="375"/>
      <c r="P86" s="375"/>
      <c r="Q86" s="381">
        <v>0</v>
      </c>
      <c r="R86" s="379"/>
    </row>
  </sheetData>
  <mergeCells count="4">
    <mergeCell ref="B1:G1"/>
    <mergeCell ref="B2:G2"/>
    <mergeCell ref="H4:K4"/>
    <mergeCell ref="K76:K79"/>
  </mergeCells>
  <conditionalFormatting sqref="L6:N85">
    <cfRule type="cellIs" dxfId="31" priority="4" operator="between">
      <formula>0.01</formula>
      <formula>0.06</formula>
    </cfRule>
  </conditionalFormatting>
  <conditionalFormatting sqref="L6:N41">
    <cfRule type="expression" dxfId="30" priority="5">
      <formula>#REF!&lt;&gt;#REF!</formula>
    </cfRule>
  </conditionalFormatting>
  <conditionalFormatting sqref="L42:N85">
    <cfRule type="expression" dxfId="29" priority="3">
      <formula>#REF!&lt;&gt;#REF!</formula>
    </cfRule>
  </conditionalFormatting>
  <conditionalFormatting sqref="L86:N86">
    <cfRule type="cellIs" dxfId="28" priority="2" operator="between">
      <formula>0.01</formula>
      <formula>0.06</formula>
    </cfRule>
  </conditionalFormatting>
  <conditionalFormatting sqref="L86:N86">
    <cfRule type="expression" dxfId="2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1C5C-745E-47A8-AF0F-49DBC5E9E565}">
  <dimension ref="B4:X35"/>
  <sheetViews>
    <sheetView showGridLines="0" topLeftCell="A3" zoomScale="80" zoomScaleNormal="80" workbookViewId="0">
      <pane xSplit="6" ySplit="6" topLeftCell="G9" activePane="bottomRight" state="frozen"/>
      <selection pane="topRight" activeCell="G3" sqref="G3"/>
      <selection pane="bottomLeft" activeCell="A6" sqref="A6"/>
      <selection pane="bottomRight" activeCell="N9" sqref="N9:N26"/>
    </sheetView>
  </sheetViews>
  <sheetFormatPr baseColWidth="10" defaultColWidth="11.44140625" defaultRowHeight="14.4" x14ac:dyDescent="0.3"/>
  <cols>
    <col min="1" max="1" width="4.6640625" customWidth="1"/>
    <col min="2" max="2" width="15.33203125" customWidth="1"/>
    <col min="3" max="3" width="17.5546875" bestFit="1" customWidth="1"/>
    <col min="4" max="4" width="22.33203125" customWidth="1"/>
    <col min="5" max="5" width="6.5546875" customWidth="1"/>
    <col min="6" max="6" width="55.6640625" customWidth="1"/>
    <col min="7" max="7" width="20.6640625" customWidth="1"/>
    <col min="8" max="8" width="11.44140625" customWidth="1"/>
    <col min="9" max="9" width="10.5546875" customWidth="1"/>
    <col min="10" max="10" width="10.6640625" customWidth="1"/>
    <col min="11" max="11" width="11.44140625" customWidth="1"/>
    <col min="12" max="14" width="14" style="1" customWidth="1"/>
    <col min="15" max="15" width="40.441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7" style="1" customWidth="1"/>
  </cols>
  <sheetData>
    <row r="4" spans="2:24" s="2" customFormat="1" ht="23.4" x14ac:dyDescent="0.45">
      <c r="B4" s="540" t="s">
        <v>585</v>
      </c>
      <c r="C4" s="540"/>
      <c r="D4" s="540"/>
      <c r="E4" s="540"/>
      <c r="F4" s="540"/>
      <c r="G4" s="540"/>
      <c r="H4" s="376"/>
      <c r="I4" s="376"/>
      <c r="J4" s="376"/>
      <c r="K4" s="376"/>
      <c r="L4" s="376"/>
      <c r="M4" s="376"/>
      <c r="N4" s="376"/>
      <c r="O4" s="376"/>
      <c r="U4" s="4"/>
    </row>
    <row r="5" spans="2:24" ht="21.75" customHeight="1" x14ac:dyDescent="0.3">
      <c r="B5" s="541" t="s">
        <v>586</v>
      </c>
      <c r="C5" s="541"/>
      <c r="D5" s="541"/>
      <c r="E5" s="541"/>
      <c r="F5" s="541"/>
      <c r="G5" s="541"/>
      <c r="H5" s="377"/>
      <c r="I5" s="377"/>
      <c r="J5" s="377"/>
      <c r="K5" s="377"/>
      <c r="L5" s="377"/>
      <c r="M5" s="377"/>
      <c r="N5" s="377"/>
      <c r="O5" s="377"/>
    </row>
    <row r="6" spans="2:24" ht="21.75" customHeight="1" thickBot="1" x14ac:dyDescent="0.35"/>
    <row r="7" spans="2:24" ht="15" thickBot="1" x14ac:dyDescent="0.35">
      <c r="H7" s="542" t="s">
        <v>2</v>
      </c>
      <c r="I7" s="543"/>
      <c r="J7" s="543"/>
      <c r="K7" s="544"/>
      <c r="L7" s="542" t="s">
        <v>3</v>
      </c>
      <c r="M7" s="543"/>
      <c r="N7" s="543"/>
      <c r="O7" s="544"/>
    </row>
    <row r="8" spans="2:24" ht="77.25" customHeight="1" x14ac:dyDescent="0.3">
      <c r="B8" s="30" t="s">
        <v>4</v>
      </c>
      <c r="C8" s="32" t="s">
        <v>5</v>
      </c>
      <c r="D8" s="32" t="s">
        <v>6</v>
      </c>
      <c r="E8" s="32" t="s">
        <v>7</v>
      </c>
      <c r="F8" s="32" t="s">
        <v>8</v>
      </c>
      <c r="G8" s="33" t="s">
        <v>9</v>
      </c>
      <c r="H8" s="143" t="s">
        <v>129</v>
      </c>
      <c r="I8" s="144" t="s">
        <v>11</v>
      </c>
      <c r="J8" s="36" t="s">
        <v>587</v>
      </c>
      <c r="K8" s="145" t="s">
        <v>13</v>
      </c>
      <c r="L8" s="143" t="s">
        <v>129</v>
      </c>
      <c r="M8" s="144" t="s">
        <v>11</v>
      </c>
      <c r="N8" s="36" t="s">
        <v>587</v>
      </c>
      <c r="O8" s="145" t="s">
        <v>13</v>
      </c>
      <c r="P8" s="41" t="s">
        <v>131</v>
      </c>
      <c r="Q8" s="8" t="s">
        <v>132</v>
      </c>
      <c r="R8" s="8" t="s">
        <v>355</v>
      </c>
      <c r="S8" s="9" t="s">
        <v>133</v>
      </c>
      <c r="T8" s="9" t="s">
        <v>134</v>
      </c>
      <c r="U8" s="355" t="s">
        <v>14</v>
      </c>
    </row>
    <row r="9" spans="2:24" s="17" customFormat="1" ht="28.8" x14ac:dyDescent="0.3">
      <c r="B9" s="5" t="s">
        <v>588</v>
      </c>
      <c r="C9" s="131" t="s">
        <v>589</v>
      </c>
      <c r="D9" s="61" t="s">
        <v>590</v>
      </c>
      <c r="E9" s="132">
        <v>7.4999999999999997E-2</v>
      </c>
      <c r="F9" s="61" t="s">
        <v>591</v>
      </c>
      <c r="G9" s="11" t="s">
        <v>592</v>
      </c>
      <c r="H9" s="133">
        <v>16990</v>
      </c>
      <c r="I9" s="126"/>
      <c r="J9" s="134">
        <f>H9-I9</f>
        <v>16990</v>
      </c>
      <c r="K9" s="154"/>
      <c r="L9" s="133">
        <v>17990</v>
      </c>
      <c r="M9" s="126">
        <v>150</v>
      </c>
      <c r="N9" s="134">
        <f t="shared" ref="N9:N16" si="0">L9-M9</f>
        <v>17840</v>
      </c>
      <c r="O9" s="154" t="s">
        <v>593</v>
      </c>
      <c r="P9" s="179"/>
      <c r="Q9" s="180"/>
      <c r="R9" s="180"/>
      <c r="U9" s="380" t="s">
        <v>66</v>
      </c>
      <c r="V9"/>
      <c r="W9"/>
    </row>
    <row r="10" spans="2:24" s="17" customFormat="1" ht="28.8" x14ac:dyDescent="0.3">
      <c r="B10" s="5" t="s">
        <v>588</v>
      </c>
      <c r="C10" s="131" t="s">
        <v>589</v>
      </c>
      <c r="D10" s="61" t="s">
        <v>594</v>
      </c>
      <c r="E10" s="132">
        <v>0</v>
      </c>
      <c r="F10" s="61" t="s">
        <v>595</v>
      </c>
      <c r="G10" s="11" t="s">
        <v>23</v>
      </c>
      <c r="H10" s="133">
        <v>16990</v>
      </c>
      <c r="I10" s="126"/>
      <c r="J10" s="134">
        <v>16990</v>
      </c>
      <c r="K10" s="154"/>
      <c r="L10" s="133">
        <v>18190</v>
      </c>
      <c r="M10" s="126">
        <v>300</v>
      </c>
      <c r="N10" s="134">
        <f t="shared" si="0"/>
        <v>17890</v>
      </c>
      <c r="O10" s="154" t="s">
        <v>593</v>
      </c>
      <c r="P10" s="179"/>
      <c r="Q10" s="180"/>
      <c r="R10" s="180"/>
      <c r="U10" s="380" t="s">
        <v>66</v>
      </c>
      <c r="V10"/>
      <c r="W10"/>
    </row>
    <row r="11" spans="2:24" s="17" customFormat="1" x14ac:dyDescent="0.3">
      <c r="B11" s="6" t="s">
        <v>588</v>
      </c>
      <c r="C11" s="146" t="s">
        <v>596</v>
      </c>
      <c r="D11" s="15" t="s">
        <v>597</v>
      </c>
      <c r="E11" s="147">
        <v>7.4999999999999997E-2</v>
      </c>
      <c r="F11" s="15" t="s">
        <v>598</v>
      </c>
      <c r="G11" s="15" t="s">
        <v>592</v>
      </c>
      <c r="H11" s="23"/>
      <c r="I11" s="161"/>
      <c r="J11" s="150"/>
      <c r="K11" s="332"/>
      <c r="L11" s="148">
        <v>16490</v>
      </c>
      <c r="M11" s="161">
        <v>480</v>
      </c>
      <c r="N11" s="150">
        <f t="shared" si="0"/>
        <v>16010</v>
      </c>
      <c r="O11" s="333"/>
      <c r="P11" s="334"/>
      <c r="Q11" s="334"/>
      <c r="R11" s="334"/>
      <c r="S11" s="22"/>
      <c r="T11" s="22"/>
      <c r="U11" s="29" t="s">
        <v>62</v>
      </c>
      <c r="W11"/>
      <c r="X11"/>
    </row>
    <row r="12" spans="2:24" s="17" customFormat="1" ht="27" customHeight="1" x14ac:dyDescent="0.3">
      <c r="B12" s="5" t="s">
        <v>588</v>
      </c>
      <c r="C12" s="131" t="s">
        <v>596</v>
      </c>
      <c r="D12" s="11" t="s">
        <v>599</v>
      </c>
      <c r="E12" s="132">
        <v>0</v>
      </c>
      <c r="F12" s="11" t="s">
        <v>600</v>
      </c>
      <c r="G12" s="11" t="s">
        <v>601</v>
      </c>
      <c r="H12" s="20"/>
      <c r="I12" s="163"/>
      <c r="J12" s="134"/>
      <c r="K12" s="154"/>
      <c r="L12" s="152">
        <v>17090</v>
      </c>
      <c r="M12" s="163">
        <v>480</v>
      </c>
      <c r="N12" s="134">
        <f t="shared" si="0"/>
        <v>16610</v>
      </c>
      <c r="O12" s="186"/>
      <c r="P12" s="180"/>
      <c r="Q12" s="180"/>
      <c r="R12" s="180"/>
      <c r="U12" s="380" t="s">
        <v>62</v>
      </c>
      <c r="W12"/>
      <c r="X12"/>
    </row>
    <row r="13" spans="2:24" s="17" customFormat="1" x14ac:dyDescent="0.3">
      <c r="B13" s="5" t="s">
        <v>588</v>
      </c>
      <c r="C13" s="131" t="s">
        <v>596</v>
      </c>
      <c r="D13" s="11" t="s">
        <v>602</v>
      </c>
      <c r="E13" s="132">
        <v>7.4999999999999997E-2</v>
      </c>
      <c r="F13" s="11" t="s">
        <v>603</v>
      </c>
      <c r="G13" s="11" t="s">
        <v>592</v>
      </c>
      <c r="H13" s="20"/>
      <c r="I13" s="163"/>
      <c r="J13" s="134"/>
      <c r="K13" s="154"/>
      <c r="L13" s="152">
        <v>17990</v>
      </c>
      <c r="M13" s="163">
        <v>480</v>
      </c>
      <c r="N13" s="134">
        <f t="shared" si="0"/>
        <v>17510</v>
      </c>
      <c r="O13" s="186"/>
      <c r="P13" s="180"/>
      <c r="Q13" s="180"/>
      <c r="R13" s="180"/>
      <c r="U13" s="380" t="s">
        <v>62</v>
      </c>
      <c r="W13"/>
      <c r="X13"/>
    </row>
    <row r="14" spans="2:24" s="17" customFormat="1" x14ac:dyDescent="0.3">
      <c r="B14" s="5" t="s">
        <v>588</v>
      </c>
      <c r="C14" s="131" t="s">
        <v>596</v>
      </c>
      <c r="D14" s="11" t="s">
        <v>604</v>
      </c>
      <c r="E14" s="132">
        <v>0</v>
      </c>
      <c r="F14" s="11" t="s">
        <v>605</v>
      </c>
      <c r="G14" s="11" t="s">
        <v>601</v>
      </c>
      <c r="H14" s="20"/>
      <c r="I14" s="163"/>
      <c r="J14" s="134"/>
      <c r="K14" s="154"/>
      <c r="L14" s="152">
        <v>18590</v>
      </c>
      <c r="M14" s="163">
        <v>480</v>
      </c>
      <c r="N14" s="134">
        <f t="shared" si="0"/>
        <v>18110</v>
      </c>
      <c r="O14" s="186"/>
      <c r="P14" s="180"/>
      <c r="Q14" s="180"/>
      <c r="R14" s="180"/>
      <c r="U14" s="380" t="s">
        <v>62</v>
      </c>
    </row>
    <row r="15" spans="2:24" s="17" customFormat="1" x14ac:dyDescent="0.3">
      <c r="B15" s="5" t="s">
        <v>588</v>
      </c>
      <c r="C15" s="131" t="s">
        <v>596</v>
      </c>
      <c r="D15" s="11" t="s">
        <v>606</v>
      </c>
      <c r="E15" s="132">
        <v>7.4999999999999997E-2</v>
      </c>
      <c r="F15" s="11" t="s">
        <v>607</v>
      </c>
      <c r="G15" s="11" t="s">
        <v>592</v>
      </c>
      <c r="H15" s="20"/>
      <c r="I15" s="163"/>
      <c r="J15" s="134"/>
      <c r="K15" s="154"/>
      <c r="L15" s="152">
        <v>19990</v>
      </c>
      <c r="M15" s="163">
        <v>480</v>
      </c>
      <c r="N15" s="134">
        <f t="shared" si="0"/>
        <v>19510</v>
      </c>
      <c r="O15" s="186"/>
      <c r="P15" s="180"/>
      <c r="Q15" s="180"/>
      <c r="R15" s="180"/>
      <c r="U15" s="380" t="s">
        <v>62</v>
      </c>
    </row>
    <row r="16" spans="2:24" s="17" customFormat="1" x14ac:dyDescent="0.3">
      <c r="B16" s="5" t="s">
        <v>588</v>
      </c>
      <c r="C16" s="131" t="s">
        <v>596</v>
      </c>
      <c r="D16" s="11" t="s">
        <v>608</v>
      </c>
      <c r="E16" s="132">
        <v>0</v>
      </c>
      <c r="F16" s="11" t="s">
        <v>609</v>
      </c>
      <c r="G16" s="11" t="s">
        <v>601</v>
      </c>
      <c r="H16" s="20"/>
      <c r="I16" s="163"/>
      <c r="J16" s="134"/>
      <c r="K16" s="154"/>
      <c r="L16" s="152">
        <v>20590</v>
      </c>
      <c r="M16" s="163">
        <v>480</v>
      </c>
      <c r="N16" s="134">
        <f t="shared" si="0"/>
        <v>20110</v>
      </c>
      <c r="O16" s="186"/>
      <c r="P16" s="180"/>
      <c r="Q16" s="180"/>
      <c r="R16" s="180"/>
      <c r="U16" s="380" t="s">
        <v>62</v>
      </c>
    </row>
    <row r="17" spans="2:21" s="17" customFormat="1" x14ac:dyDescent="0.3">
      <c r="B17" s="5" t="s">
        <v>588</v>
      </c>
      <c r="C17" s="131" t="s">
        <v>596</v>
      </c>
      <c r="D17" s="11" t="s">
        <v>610</v>
      </c>
      <c r="E17" s="132">
        <v>7.4999999999999997E-2</v>
      </c>
      <c r="F17" s="11" t="s">
        <v>611</v>
      </c>
      <c r="G17" s="11" t="s">
        <v>592</v>
      </c>
      <c r="H17" s="20"/>
      <c r="I17" s="163"/>
      <c r="J17" s="134"/>
      <c r="K17" s="154"/>
      <c r="L17" s="152">
        <v>21990</v>
      </c>
      <c r="M17" s="163">
        <v>280</v>
      </c>
      <c r="N17" s="134">
        <f>L17-M17</f>
        <v>21710</v>
      </c>
      <c r="O17" s="186"/>
      <c r="P17" s="180"/>
      <c r="Q17" s="180"/>
      <c r="R17" s="180"/>
      <c r="U17" s="380" t="s">
        <v>62</v>
      </c>
    </row>
    <row r="18" spans="2:21" s="17" customFormat="1" x14ac:dyDescent="0.3">
      <c r="B18" s="7" t="s">
        <v>588</v>
      </c>
      <c r="C18" s="181" t="s">
        <v>596</v>
      </c>
      <c r="D18" s="18" t="s">
        <v>612</v>
      </c>
      <c r="E18" s="183">
        <v>0</v>
      </c>
      <c r="F18" s="18" t="s">
        <v>613</v>
      </c>
      <c r="G18" s="18" t="s">
        <v>601</v>
      </c>
      <c r="H18" s="21"/>
      <c r="I18" s="292"/>
      <c r="J18" s="160"/>
      <c r="K18" s="323"/>
      <c r="L18" s="319">
        <v>22590</v>
      </c>
      <c r="M18" s="292">
        <v>280</v>
      </c>
      <c r="N18" s="160">
        <f>L18-M18</f>
        <v>22310</v>
      </c>
      <c r="O18" s="184"/>
      <c r="P18" s="185"/>
      <c r="Q18" s="185"/>
      <c r="R18" s="185"/>
      <c r="S18" s="19"/>
      <c r="T18" s="19"/>
      <c r="U18" s="25" t="s">
        <v>62</v>
      </c>
    </row>
    <row r="19" spans="2:21" x14ac:dyDescent="0.3">
      <c r="B19" s="5" t="s">
        <v>588</v>
      </c>
      <c r="C19" s="131" t="s">
        <v>614</v>
      </c>
      <c r="D19" s="61" t="s">
        <v>615</v>
      </c>
      <c r="E19" s="132">
        <v>0.1</v>
      </c>
      <c r="F19" s="61" t="s">
        <v>616</v>
      </c>
      <c r="G19" s="11" t="s">
        <v>592</v>
      </c>
      <c r="H19" s="133"/>
      <c r="I19" s="126"/>
      <c r="J19" s="134"/>
      <c r="K19" s="154"/>
      <c r="L19" s="170">
        <v>19990</v>
      </c>
      <c r="M19" s="126">
        <v>400</v>
      </c>
      <c r="N19" s="134">
        <f>L19-M19</f>
        <v>19590</v>
      </c>
      <c r="O19" s="154" t="s">
        <v>617</v>
      </c>
      <c r="P19" s="72"/>
      <c r="Q19" s="73"/>
      <c r="R19" s="73"/>
      <c r="U19" s="380" t="s">
        <v>66</v>
      </c>
    </row>
    <row r="20" spans="2:21" ht="16.5" customHeight="1" x14ac:dyDescent="0.3">
      <c r="B20" s="5" t="s">
        <v>588</v>
      </c>
      <c r="C20" s="131" t="s">
        <v>614</v>
      </c>
      <c r="D20" s="61" t="s">
        <v>618</v>
      </c>
      <c r="E20" s="132">
        <v>0.1</v>
      </c>
      <c r="F20" s="61" t="s">
        <v>619</v>
      </c>
      <c r="G20" s="11" t="s">
        <v>592</v>
      </c>
      <c r="H20" s="133"/>
      <c r="I20" s="126"/>
      <c r="J20" s="134"/>
      <c r="K20" s="155"/>
      <c r="L20" s="170">
        <v>23490</v>
      </c>
      <c r="M20" s="126">
        <v>500</v>
      </c>
      <c r="N20" s="134">
        <f t="shared" ref="N20:N22" si="1">L20-M20</f>
        <v>22990</v>
      </c>
      <c r="O20" s="155"/>
      <c r="P20" s="72"/>
      <c r="Q20" s="73"/>
      <c r="R20" s="73"/>
      <c r="U20" s="380" t="s">
        <v>66</v>
      </c>
    </row>
    <row r="21" spans="2:21" ht="16.5" customHeight="1" x14ac:dyDescent="0.3">
      <c r="B21" s="5" t="s">
        <v>588</v>
      </c>
      <c r="C21" s="131" t="s">
        <v>614</v>
      </c>
      <c r="D21" s="61" t="s">
        <v>620</v>
      </c>
      <c r="E21" s="132">
        <v>0.1</v>
      </c>
      <c r="F21" s="61" t="s">
        <v>621</v>
      </c>
      <c r="G21" s="11" t="s">
        <v>592</v>
      </c>
      <c r="H21" s="133">
        <v>21800</v>
      </c>
      <c r="I21" s="126"/>
      <c r="J21" s="134">
        <v>21800</v>
      </c>
      <c r="K21" s="155"/>
      <c r="L21" s="170"/>
      <c r="M21" s="126"/>
      <c r="N21" s="134"/>
      <c r="O21" s="155"/>
      <c r="P21" s="72"/>
      <c r="Q21" s="73"/>
      <c r="R21" s="73"/>
      <c r="U21" s="380" t="s">
        <v>66</v>
      </c>
    </row>
    <row r="22" spans="2:21" ht="20.25" customHeight="1" thickBot="1" x14ac:dyDescent="0.35">
      <c r="B22" s="7" t="s">
        <v>588</v>
      </c>
      <c r="C22" s="181" t="s">
        <v>614</v>
      </c>
      <c r="D22" s="182" t="s">
        <v>622</v>
      </c>
      <c r="E22" s="183">
        <v>0.1</v>
      </c>
      <c r="F22" s="182" t="s">
        <v>623</v>
      </c>
      <c r="G22" s="18" t="s">
        <v>592</v>
      </c>
      <c r="H22" s="356"/>
      <c r="I22" s="357"/>
      <c r="J22" s="160"/>
      <c r="K22" s="358"/>
      <c r="L22" s="359">
        <v>26990</v>
      </c>
      <c r="M22" s="357">
        <v>500</v>
      </c>
      <c r="N22" s="160">
        <f t="shared" si="1"/>
        <v>26490</v>
      </c>
      <c r="O22" s="358"/>
      <c r="P22" s="89"/>
      <c r="Q22" s="90"/>
      <c r="R22" s="90"/>
      <c r="S22" s="12"/>
      <c r="T22" s="12"/>
      <c r="U22" s="25" t="s">
        <v>66</v>
      </c>
    </row>
    <row r="23" spans="2:21" x14ac:dyDescent="0.3">
      <c r="B23" s="5" t="s">
        <v>588</v>
      </c>
      <c r="C23" s="131" t="s">
        <v>624</v>
      </c>
      <c r="D23" s="61" t="s">
        <v>625</v>
      </c>
      <c r="E23" s="132">
        <v>0.1</v>
      </c>
      <c r="F23" s="61" t="s">
        <v>626</v>
      </c>
      <c r="G23" s="11" t="s">
        <v>592</v>
      </c>
      <c r="H23" s="133"/>
      <c r="I23" s="126"/>
      <c r="J23" s="134"/>
      <c r="K23" s="154"/>
      <c r="L23" s="133">
        <v>23590</v>
      </c>
      <c r="M23" s="126">
        <v>300</v>
      </c>
      <c r="N23" s="134">
        <f>L23-M23</f>
        <v>23290</v>
      </c>
      <c r="O23" s="154"/>
      <c r="P23" s="72">
        <v>23590</v>
      </c>
      <c r="Q23" s="73">
        <v>500</v>
      </c>
      <c r="R23" s="73">
        <f>P23-Q23</f>
        <v>23090</v>
      </c>
      <c r="U23" s="380" t="s">
        <v>62</v>
      </c>
    </row>
    <row r="24" spans="2:21" x14ac:dyDescent="0.3">
      <c r="B24" s="5" t="s">
        <v>588</v>
      </c>
      <c r="C24" s="131" t="s">
        <v>624</v>
      </c>
      <c r="D24" s="61" t="s">
        <v>627</v>
      </c>
      <c r="E24" s="132">
        <v>0.1</v>
      </c>
      <c r="F24" s="61" t="s">
        <v>628</v>
      </c>
      <c r="G24" s="11" t="s">
        <v>592</v>
      </c>
      <c r="H24" s="133"/>
      <c r="I24" s="126"/>
      <c r="J24" s="134"/>
      <c r="K24" s="154"/>
      <c r="L24" s="133">
        <v>24990</v>
      </c>
      <c r="M24" s="126">
        <v>300</v>
      </c>
      <c r="N24" s="134">
        <f t="shared" ref="N24:N26" si="2">L24-M24</f>
        <v>24690</v>
      </c>
      <c r="O24" s="155"/>
      <c r="P24" s="72">
        <v>24990</v>
      </c>
      <c r="Q24" s="73">
        <v>500</v>
      </c>
      <c r="R24" s="73">
        <f t="shared" ref="R24:R26" si="3">P24-Q24</f>
        <v>24490</v>
      </c>
      <c r="U24" s="380" t="s">
        <v>62</v>
      </c>
    </row>
    <row r="25" spans="2:21" x14ac:dyDescent="0.3">
      <c r="B25" s="5" t="s">
        <v>588</v>
      </c>
      <c r="C25" s="131" t="s">
        <v>624</v>
      </c>
      <c r="D25" s="61" t="s">
        <v>629</v>
      </c>
      <c r="E25" s="132">
        <v>0.1</v>
      </c>
      <c r="F25" s="61" t="s">
        <v>630</v>
      </c>
      <c r="G25" s="11" t="s">
        <v>592</v>
      </c>
      <c r="H25" s="133"/>
      <c r="I25" s="126"/>
      <c r="J25" s="134"/>
      <c r="K25" s="154"/>
      <c r="L25" s="133">
        <v>27990</v>
      </c>
      <c r="M25" s="126">
        <v>300</v>
      </c>
      <c r="N25" s="134">
        <f t="shared" si="2"/>
        <v>27690</v>
      </c>
      <c r="O25" s="155"/>
      <c r="P25" s="72">
        <v>27990</v>
      </c>
      <c r="Q25" s="73">
        <v>500</v>
      </c>
      <c r="R25" s="73">
        <f t="shared" si="3"/>
        <v>27490</v>
      </c>
      <c r="U25" s="380" t="s">
        <v>62</v>
      </c>
    </row>
    <row r="26" spans="2:21" ht="15" thickBot="1" x14ac:dyDescent="0.35">
      <c r="B26" s="75" t="s">
        <v>588</v>
      </c>
      <c r="C26" s="137" t="s">
        <v>624</v>
      </c>
      <c r="D26" s="77" t="s">
        <v>631</v>
      </c>
      <c r="E26" s="138">
        <v>0.1</v>
      </c>
      <c r="F26" s="77" t="s">
        <v>632</v>
      </c>
      <c r="G26" s="79" t="s">
        <v>592</v>
      </c>
      <c r="H26" s="139"/>
      <c r="I26" s="129"/>
      <c r="J26" s="140"/>
      <c r="K26" s="360"/>
      <c r="L26" s="139">
        <v>28990</v>
      </c>
      <c r="M26" s="129">
        <v>300</v>
      </c>
      <c r="N26" s="140">
        <f t="shared" si="2"/>
        <v>28690</v>
      </c>
      <c r="O26" s="358"/>
      <c r="P26" s="89">
        <v>28990</v>
      </c>
      <c r="Q26" s="90">
        <v>500</v>
      </c>
      <c r="R26" s="90">
        <f t="shared" si="3"/>
        <v>28490</v>
      </c>
      <c r="S26" s="12"/>
      <c r="T26" s="12"/>
      <c r="U26" s="379" t="s">
        <v>62</v>
      </c>
    </row>
    <row r="27" spans="2:21" x14ac:dyDescent="0.3">
      <c r="L27"/>
      <c r="N27" s="176"/>
    </row>
    <row r="28" spans="2:21" x14ac:dyDescent="0.3">
      <c r="J28" s="177"/>
      <c r="L28" s="177"/>
    </row>
    <row r="29" spans="2:21" x14ac:dyDescent="0.3">
      <c r="L29"/>
    </row>
    <row r="32" spans="2:21" ht="16.5" hidden="1" customHeight="1" x14ac:dyDescent="0.3">
      <c r="B32" s="5" t="s">
        <v>15</v>
      </c>
      <c r="C32" s="131" t="s">
        <v>16</v>
      </c>
      <c r="D32" s="61" t="s">
        <v>21</v>
      </c>
      <c r="E32" s="132">
        <v>0</v>
      </c>
      <c r="F32" s="61" t="s">
        <v>22</v>
      </c>
      <c r="G32" s="11"/>
      <c r="H32" s="11"/>
      <c r="I32" s="11"/>
      <c r="J32" s="11"/>
      <c r="K32" s="11"/>
      <c r="L32" s="178"/>
      <c r="M32" s="178"/>
      <c r="N32" s="178"/>
      <c r="O32" s="178"/>
    </row>
    <row r="33" spans="2:15" ht="16.5" hidden="1" customHeight="1" x14ac:dyDescent="0.3">
      <c r="B33" s="5" t="s">
        <v>15</v>
      </c>
      <c r="C33" s="131" t="s">
        <v>16</v>
      </c>
      <c r="D33" s="61" t="s">
        <v>26</v>
      </c>
      <c r="E33" s="132">
        <v>0</v>
      </c>
      <c r="F33" s="61" t="s">
        <v>27</v>
      </c>
      <c r="G33" s="11"/>
      <c r="H33" s="11"/>
      <c r="I33" s="11"/>
      <c r="J33" s="11"/>
      <c r="K33" s="11"/>
      <c r="L33" s="178"/>
      <c r="M33" s="178"/>
      <c r="N33" s="178"/>
      <c r="O33" s="178"/>
    </row>
    <row r="34" spans="2:15" ht="16.5" hidden="1" customHeight="1" x14ac:dyDescent="0.3">
      <c r="B34" s="5" t="s">
        <v>15</v>
      </c>
      <c r="C34" s="131" t="s">
        <v>16</v>
      </c>
      <c r="D34" s="61" t="s">
        <v>30</v>
      </c>
      <c r="E34" s="132">
        <v>0</v>
      </c>
      <c r="F34" s="61" t="s">
        <v>31</v>
      </c>
      <c r="G34" s="11"/>
      <c r="H34" s="11"/>
      <c r="I34" s="11"/>
      <c r="J34" s="11"/>
      <c r="K34" s="11"/>
      <c r="L34" s="178"/>
      <c r="M34" s="178"/>
      <c r="N34" s="178"/>
      <c r="O34" s="178"/>
    </row>
    <row r="35" spans="2:15" ht="16.5" hidden="1" customHeight="1" x14ac:dyDescent="0.3">
      <c r="B35" s="75" t="s">
        <v>15</v>
      </c>
      <c r="C35" s="137" t="s">
        <v>16</v>
      </c>
      <c r="D35" s="77" t="s">
        <v>34</v>
      </c>
      <c r="E35" s="138">
        <v>0</v>
      </c>
      <c r="F35" s="77" t="s">
        <v>35</v>
      </c>
      <c r="G35" s="79"/>
      <c r="H35" s="11"/>
      <c r="I35" s="11"/>
      <c r="J35" s="11"/>
      <c r="K35" s="11"/>
      <c r="L35" s="178"/>
      <c r="M35" s="178"/>
      <c r="N35" s="178"/>
      <c r="O35" s="178"/>
    </row>
  </sheetData>
  <mergeCells count="4">
    <mergeCell ref="B4:G4"/>
    <mergeCell ref="B5:G5"/>
    <mergeCell ref="H7:K7"/>
    <mergeCell ref="L7:O7"/>
  </mergeCells>
  <conditionalFormatting sqref="P18:R22 P13:R13 P15:R15 P11:R11">
    <cfRule type="cellIs" dxfId="26" priority="13" operator="between">
      <formula>0.01</formula>
      <formula>0.06</formula>
    </cfRule>
  </conditionalFormatting>
  <conditionalFormatting sqref="P18:R22 P13:R13 P15:R15 P11:R11">
    <cfRule type="expression" dxfId="25" priority="14">
      <formula>#REF!&lt;&gt;#REF!</formula>
    </cfRule>
  </conditionalFormatting>
  <conditionalFormatting sqref="P9:R10">
    <cfRule type="cellIs" dxfId="24" priority="11" operator="between">
      <formula>0.01</formula>
      <formula>0.06</formula>
    </cfRule>
  </conditionalFormatting>
  <conditionalFormatting sqref="P9:R10">
    <cfRule type="expression" dxfId="23" priority="12">
      <formula>#REF!&lt;&gt;#REF!</formula>
    </cfRule>
  </conditionalFormatting>
  <conditionalFormatting sqref="P17:R17">
    <cfRule type="cellIs" dxfId="22" priority="9" operator="between">
      <formula>0.01</formula>
      <formula>0.06</formula>
    </cfRule>
  </conditionalFormatting>
  <conditionalFormatting sqref="P17:R17">
    <cfRule type="expression" dxfId="21" priority="10">
      <formula>#REF!&lt;&gt;#REF!</formula>
    </cfRule>
  </conditionalFormatting>
  <conditionalFormatting sqref="P16:R16">
    <cfRule type="cellIs" dxfId="20" priority="7" operator="between">
      <formula>0.01</formula>
      <formula>0.06</formula>
    </cfRule>
  </conditionalFormatting>
  <conditionalFormatting sqref="P16:R16">
    <cfRule type="expression" dxfId="19" priority="8">
      <formula>#REF!&lt;&gt;#REF!</formula>
    </cfRule>
  </conditionalFormatting>
  <conditionalFormatting sqref="P12:R12">
    <cfRule type="cellIs" dxfId="18" priority="5" operator="between">
      <formula>0.01</formula>
      <formula>0.06</formula>
    </cfRule>
  </conditionalFormatting>
  <conditionalFormatting sqref="P12:R12">
    <cfRule type="expression" dxfId="17" priority="6">
      <formula>#REF!&lt;&gt;#REF!</formula>
    </cfRule>
  </conditionalFormatting>
  <conditionalFormatting sqref="P14:R14">
    <cfRule type="cellIs" dxfId="16" priority="3" operator="between">
      <formula>0.01</formula>
      <formula>0.06</formula>
    </cfRule>
  </conditionalFormatting>
  <conditionalFormatting sqref="P14:R14">
    <cfRule type="expression" dxfId="15" priority="4">
      <formula>#REF!&lt;&gt;#REF!</formula>
    </cfRule>
  </conditionalFormatting>
  <conditionalFormatting sqref="P23:R26">
    <cfRule type="cellIs" dxfId="14" priority="1" operator="between">
      <formula>0.01</formula>
      <formula>0.06</formula>
    </cfRule>
  </conditionalFormatting>
  <conditionalFormatting sqref="P23:R26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A91F-8FCA-44F3-B3BF-ABE3435E7DE4}">
  <dimension ref="B1:R34"/>
  <sheetViews>
    <sheetView showGridLines="0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J6" activeCellId="2" sqref="B6:C23 F6:G23 J6:J23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8.44140625" customWidth="1"/>
    <col min="5" max="5" width="7.5546875" customWidth="1"/>
    <col min="6" max="6" width="33.66406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50.33203125" style="1" customWidth="1"/>
    <col min="12" max="14" width="11.44140625" hidden="1" customWidth="1"/>
    <col min="15" max="15" width="11" hidden="1" customWidth="1"/>
    <col min="16" max="16" width="17.5546875" hidden="1" customWidth="1"/>
    <col min="17" max="17" width="8.33203125" style="1" customWidth="1"/>
  </cols>
  <sheetData>
    <row r="1" spans="2:17" s="2" customFormat="1" ht="23.4" x14ac:dyDescent="0.45">
      <c r="B1" s="540" t="s">
        <v>585</v>
      </c>
      <c r="C1" s="540"/>
      <c r="D1" s="540"/>
      <c r="E1" s="540"/>
      <c r="F1" s="540"/>
      <c r="G1" s="540"/>
      <c r="H1" s="376"/>
      <c r="I1" s="376"/>
      <c r="J1" s="376"/>
      <c r="K1" s="376"/>
      <c r="Q1" s="4"/>
    </row>
    <row r="2" spans="2:17" x14ac:dyDescent="0.3">
      <c r="B2" s="541" t="s">
        <v>586</v>
      </c>
      <c r="C2" s="541"/>
      <c r="D2" s="541"/>
      <c r="E2" s="541"/>
      <c r="F2" s="541"/>
      <c r="G2" s="541"/>
      <c r="H2" s="377"/>
      <c r="I2" s="377"/>
      <c r="J2" s="377"/>
      <c r="K2" s="377"/>
    </row>
    <row r="3" spans="2:17" ht="5.4" customHeight="1" thickBot="1" x14ac:dyDescent="0.35"/>
    <row r="4" spans="2:17" ht="15" thickBot="1" x14ac:dyDescent="0.35">
      <c r="H4" s="542" t="s">
        <v>3</v>
      </c>
      <c r="I4" s="543"/>
      <c r="J4" s="543"/>
      <c r="K4" s="544"/>
    </row>
    <row r="5" spans="2:17" ht="77.25" customHeight="1" x14ac:dyDescent="0.3">
      <c r="B5" s="30" t="s">
        <v>4</v>
      </c>
      <c r="C5" s="32" t="s">
        <v>5</v>
      </c>
      <c r="D5" s="32" t="s">
        <v>6</v>
      </c>
      <c r="E5" s="32" t="s">
        <v>7</v>
      </c>
      <c r="F5" s="32" t="s">
        <v>8</v>
      </c>
      <c r="G5" s="33" t="s">
        <v>9</v>
      </c>
      <c r="H5" s="143" t="s">
        <v>129</v>
      </c>
      <c r="I5" s="144" t="s">
        <v>11</v>
      </c>
      <c r="J5" s="36" t="s">
        <v>587</v>
      </c>
      <c r="K5" s="145" t="s">
        <v>13</v>
      </c>
      <c r="L5" s="41" t="s">
        <v>131</v>
      </c>
      <c r="M5" s="8" t="s">
        <v>132</v>
      </c>
      <c r="N5" s="8" t="s">
        <v>355</v>
      </c>
      <c r="O5" s="9" t="s">
        <v>133</v>
      </c>
      <c r="P5" s="9" t="s">
        <v>134</v>
      </c>
      <c r="Q5" s="353" t="s">
        <v>14</v>
      </c>
    </row>
    <row r="6" spans="2:17" ht="16.5" customHeight="1" x14ac:dyDescent="0.3">
      <c r="B6" s="6" t="s">
        <v>633</v>
      </c>
      <c r="C6" s="146" t="s">
        <v>634</v>
      </c>
      <c r="D6" s="15" t="s">
        <v>635</v>
      </c>
      <c r="E6" s="147">
        <v>7.4999999999999997E-2</v>
      </c>
      <c r="F6" s="15" t="s">
        <v>636</v>
      </c>
      <c r="G6" s="146" t="s">
        <v>592</v>
      </c>
      <c r="H6" s="148">
        <v>10990</v>
      </c>
      <c r="I6" s="149">
        <v>260</v>
      </c>
      <c r="J6" s="150">
        <f>H6-I6</f>
        <v>10730</v>
      </c>
      <c r="K6" s="151" t="s">
        <v>637</v>
      </c>
      <c r="L6" s="73">
        <v>7.0000000000000007E-2</v>
      </c>
      <c r="M6" s="73">
        <v>7.0000000000000007E-2</v>
      </c>
      <c r="N6" s="73">
        <v>7.0000000000000007E-2</v>
      </c>
      <c r="P6" t="e">
        <v>#N/A</v>
      </c>
      <c r="Q6" s="380" t="s">
        <v>66</v>
      </c>
    </row>
    <row r="7" spans="2:17" ht="28.8" x14ac:dyDescent="0.3">
      <c r="B7" s="5" t="s">
        <v>633</v>
      </c>
      <c r="C7" s="131" t="s">
        <v>634</v>
      </c>
      <c r="D7" s="11" t="s">
        <v>638</v>
      </c>
      <c r="E7" s="132">
        <v>0</v>
      </c>
      <c r="F7" s="11" t="s">
        <v>636</v>
      </c>
      <c r="G7" s="131" t="s">
        <v>23</v>
      </c>
      <c r="H7" s="152">
        <v>11290</v>
      </c>
      <c r="I7" s="153"/>
      <c r="J7" s="134">
        <f t="shared" ref="J7:J9" si="0">H7-I7</f>
        <v>11290</v>
      </c>
      <c r="K7" s="154" t="s">
        <v>639</v>
      </c>
      <c r="L7" s="73">
        <v>7.0000000000000007E-2</v>
      </c>
      <c r="M7" s="73">
        <v>7.0000000000000007E-2</v>
      </c>
      <c r="N7" s="73">
        <v>7.0000000000000007E-2</v>
      </c>
      <c r="P7" t="e">
        <v>#N/A</v>
      </c>
      <c r="Q7" s="380" t="s">
        <v>66</v>
      </c>
    </row>
    <row r="8" spans="2:17" x14ac:dyDescent="0.3">
      <c r="B8" s="5" t="s">
        <v>633</v>
      </c>
      <c r="C8" s="131" t="s">
        <v>634</v>
      </c>
      <c r="D8" s="11" t="s">
        <v>640</v>
      </c>
      <c r="E8" s="132">
        <v>7.4999999999999997E-2</v>
      </c>
      <c r="F8" s="11" t="s">
        <v>641</v>
      </c>
      <c r="G8" s="131" t="s">
        <v>592</v>
      </c>
      <c r="H8" s="152">
        <v>11990</v>
      </c>
      <c r="I8" s="153">
        <v>460</v>
      </c>
      <c r="J8" s="134">
        <f t="shared" si="0"/>
        <v>11530</v>
      </c>
      <c r="K8" s="155" t="s">
        <v>637</v>
      </c>
      <c r="L8" s="73">
        <v>7.0000000000000007E-2</v>
      </c>
      <c r="M8" s="73">
        <v>7.0000000000000007E-2</v>
      </c>
      <c r="N8" s="73">
        <v>7.0000000000000007E-2</v>
      </c>
      <c r="P8" t="e">
        <v>#N/A</v>
      </c>
      <c r="Q8" s="380" t="s">
        <v>66</v>
      </c>
    </row>
    <row r="9" spans="2:17" ht="28.8" x14ac:dyDescent="0.3">
      <c r="B9" s="5" t="s">
        <v>633</v>
      </c>
      <c r="C9" s="131" t="s">
        <v>634</v>
      </c>
      <c r="D9" s="11" t="s">
        <v>642</v>
      </c>
      <c r="E9" s="132">
        <v>0</v>
      </c>
      <c r="F9" s="11" t="s">
        <v>643</v>
      </c>
      <c r="G9" s="131" t="s">
        <v>23</v>
      </c>
      <c r="H9" s="152">
        <v>12090</v>
      </c>
      <c r="I9" s="153"/>
      <c r="J9" s="134">
        <f t="shared" si="0"/>
        <v>12090</v>
      </c>
      <c r="K9" s="154" t="s">
        <v>644</v>
      </c>
      <c r="L9" s="73">
        <v>7.0000000000000007E-2</v>
      </c>
      <c r="M9" s="73">
        <v>7.0000000000000007E-2</v>
      </c>
      <c r="N9" s="73">
        <v>7.0000000000000007E-2</v>
      </c>
      <c r="P9" t="e">
        <v>#N/A</v>
      </c>
      <c r="Q9" s="380" t="s">
        <v>66</v>
      </c>
    </row>
    <row r="10" spans="2:17" ht="16.5" customHeight="1" x14ac:dyDescent="0.3">
      <c r="B10" s="6" t="s">
        <v>633</v>
      </c>
      <c r="C10" s="146" t="s">
        <v>645</v>
      </c>
      <c r="D10" s="15" t="s">
        <v>646</v>
      </c>
      <c r="E10" s="147">
        <v>0</v>
      </c>
      <c r="F10" s="156" t="s">
        <v>647</v>
      </c>
      <c r="G10" s="146" t="s">
        <v>592</v>
      </c>
      <c r="H10" s="148">
        <v>12990</v>
      </c>
      <c r="I10" s="149">
        <v>280</v>
      </c>
      <c r="J10" s="150">
        <f>H10-I10</f>
        <v>12710</v>
      </c>
      <c r="K10" s="151" t="s">
        <v>648</v>
      </c>
      <c r="L10" s="157">
        <v>7.0000000000000007E-2</v>
      </c>
      <c r="M10" s="157">
        <v>7.0000000000000007E-2</v>
      </c>
      <c r="N10" s="157">
        <v>7.0000000000000007E-2</v>
      </c>
      <c r="O10" s="16"/>
      <c r="P10" s="16" t="s">
        <v>649</v>
      </c>
      <c r="Q10" s="354">
        <v>0</v>
      </c>
    </row>
    <row r="11" spans="2:17" ht="16.5" customHeight="1" x14ac:dyDescent="0.3">
      <c r="B11" s="5" t="s">
        <v>633</v>
      </c>
      <c r="C11" s="131" t="s">
        <v>645</v>
      </c>
      <c r="D11" s="11" t="s">
        <v>650</v>
      </c>
      <c r="E11" s="132">
        <v>0</v>
      </c>
      <c r="F11" s="158" t="s">
        <v>647</v>
      </c>
      <c r="G11" s="131" t="s">
        <v>601</v>
      </c>
      <c r="H11" s="152">
        <v>13940</v>
      </c>
      <c r="I11" s="153">
        <v>280</v>
      </c>
      <c r="J11" s="134">
        <f>H11-I11</f>
        <v>13660</v>
      </c>
      <c r="K11" s="155" t="s">
        <v>648</v>
      </c>
      <c r="L11" s="73"/>
      <c r="M11" s="73"/>
      <c r="N11" s="73"/>
      <c r="Q11" s="74">
        <v>0</v>
      </c>
    </row>
    <row r="12" spans="2:17" ht="16.5" customHeight="1" x14ac:dyDescent="0.3">
      <c r="B12" s="5" t="s">
        <v>633</v>
      </c>
      <c r="C12" s="131" t="s">
        <v>645</v>
      </c>
      <c r="D12" s="11" t="s">
        <v>651</v>
      </c>
      <c r="E12" s="132">
        <v>0</v>
      </c>
      <c r="F12" s="158" t="s">
        <v>647</v>
      </c>
      <c r="G12" s="131" t="s">
        <v>652</v>
      </c>
      <c r="H12" s="152">
        <v>13940</v>
      </c>
      <c r="I12" s="153">
        <v>280</v>
      </c>
      <c r="J12" s="134">
        <f>H12-I12</f>
        <v>13660</v>
      </c>
      <c r="K12" s="155" t="s">
        <v>648</v>
      </c>
      <c r="L12" s="73"/>
      <c r="M12" s="73"/>
      <c r="N12" s="73"/>
      <c r="Q12" s="74"/>
    </row>
    <row r="13" spans="2:17" ht="16.5" customHeight="1" x14ac:dyDescent="0.3">
      <c r="B13" s="5" t="s">
        <v>633</v>
      </c>
      <c r="C13" s="131" t="s">
        <v>645</v>
      </c>
      <c r="D13" s="11" t="s">
        <v>653</v>
      </c>
      <c r="E13" s="132">
        <v>0</v>
      </c>
      <c r="F13" s="158" t="s">
        <v>654</v>
      </c>
      <c r="G13" s="131" t="s">
        <v>592</v>
      </c>
      <c r="H13" s="152">
        <v>13990</v>
      </c>
      <c r="I13" s="153">
        <v>480</v>
      </c>
      <c r="J13" s="134">
        <f t="shared" ref="J13:J18" si="1">H13-I13</f>
        <v>13510</v>
      </c>
      <c r="K13" s="155" t="s">
        <v>648</v>
      </c>
      <c r="L13" s="73">
        <v>7.0000000000000007E-2</v>
      </c>
      <c r="M13" s="73">
        <v>7.0000000000000007E-2</v>
      </c>
      <c r="N13" s="73">
        <v>7.0000000000000007E-2</v>
      </c>
      <c r="P13" t="s">
        <v>655</v>
      </c>
      <c r="Q13" s="74">
        <v>0</v>
      </c>
    </row>
    <row r="14" spans="2:17" ht="16.5" customHeight="1" x14ac:dyDescent="0.3">
      <c r="B14" s="5" t="s">
        <v>633</v>
      </c>
      <c r="C14" s="131" t="s">
        <v>645</v>
      </c>
      <c r="D14" s="11" t="s">
        <v>656</v>
      </c>
      <c r="E14" s="132">
        <v>0</v>
      </c>
      <c r="F14" s="158" t="s">
        <v>654</v>
      </c>
      <c r="G14" s="131" t="s">
        <v>601</v>
      </c>
      <c r="H14" s="152">
        <v>14940</v>
      </c>
      <c r="I14" s="153">
        <v>480</v>
      </c>
      <c r="J14" s="134">
        <f t="shared" si="1"/>
        <v>14460</v>
      </c>
      <c r="K14" s="155" t="s">
        <v>648</v>
      </c>
      <c r="L14" s="73"/>
      <c r="M14" s="73"/>
      <c r="N14" s="73"/>
      <c r="Q14" s="74">
        <v>0</v>
      </c>
    </row>
    <row r="15" spans="2:17" ht="16.5" customHeight="1" x14ac:dyDescent="0.3">
      <c r="B15" s="5" t="s">
        <v>633</v>
      </c>
      <c r="C15" s="131" t="s">
        <v>645</v>
      </c>
      <c r="D15" s="159" t="s">
        <v>657</v>
      </c>
      <c r="E15" s="132">
        <v>0</v>
      </c>
      <c r="F15" s="158" t="s">
        <v>654</v>
      </c>
      <c r="G15" s="131" t="s">
        <v>652</v>
      </c>
      <c r="H15" s="152">
        <v>14940</v>
      </c>
      <c r="I15" s="153">
        <v>480</v>
      </c>
      <c r="J15" s="134">
        <f t="shared" si="1"/>
        <v>14460</v>
      </c>
      <c r="K15" s="155" t="s">
        <v>648</v>
      </c>
      <c r="L15" s="73"/>
      <c r="M15" s="73"/>
      <c r="N15" s="73"/>
      <c r="Q15" s="74"/>
    </row>
    <row r="16" spans="2:17" ht="16.5" customHeight="1" x14ac:dyDescent="0.3">
      <c r="B16" s="5" t="s">
        <v>633</v>
      </c>
      <c r="C16" s="131" t="s">
        <v>645</v>
      </c>
      <c r="D16" s="11" t="s">
        <v>658</v>
      </c>
      <c r="E16" s="132">
        <v>0</v>
      </c>
      <c r="F16" s="158" t="s">
        <v>659</v>
      </c>
      <c r="G16" s="131" t="s">
        <v>660</v>
      </c>
      <c r="H16" s="152">
        <v>15790</v>
      </c>
      <c r="I16" s="153">
        <v>280</v>
      </c>
      <c r="J16" s="134">
        <f t="shared" si="1"/>
        <v>15510</v>
      </c>
      <c r="K16" s="555" t="s">
        <v>661</v>
      </c>
      <c r="L16" s="73"/>
      <c r="M16" s="73"/>
      <c r="N16" s="73"/>
      <c r="Q16" s="74" t="s">
        <v>66</v>
      </c>
    </row>
    <row r="17" spans="2:18" ht="16.5" customHeight="1" x14ac:dyDescent="0.3">
      <c r="B17" s="5" t="s">
        <v>633</v>
      </c>
      <c r="C17" s="131" t="s">
        <v>645</v>
      </c>
      <c r="D17" s="11" t="s">
        <v>662</v>
      </c>
      <c r="E17" s="132">
        <v>0</v>
      </c>
      <c r="F17" s="158" t="s">
        <v>663</v>
      </c>
      <c r="G17" s="131" t="s">
        <v>660</v>
      </c>
      <c r="H17" s="152">
        <v>16990</v>
      </c>
      <c r="I17" s="153">
        <v>280</v>
      </c>
      <c r="J17" s="160">
        <f t="shared" si="1"/>
        <v>16710</v>
      </c>
      <c r="K17" s="556"/>
      <c r="L17" s="73"/>
      <c r="M17" s="73"/>
      <c r="N17" s="73"/>
      <c r="Q17" s="74" t="s">
        <v>66</v>
      </c>
    </row>
    <row r="18" spans="2:18" ht="16.5" customHeight="1" x14ac:dyDescent="0.3">
      <c r="B18" s="6" t="s">
        <v>633</v>
      </c>
      <c r="C18" s="146" t="s">
        <v>664</v>
      </c>
      <c r="D18" s="15" t="s">
        <v>665</v>
      </c>
      <c r="E18" s="147">
        <v>0</v>
      </c>
      <c r="F18" s="15" t="s">
        <v>666</v>
      </c>
      <c r="G18" s="146" t="s">
        <v>660</v>
      </c>
      <c r="H18" s="148">
        <v>18590</v>
      </c>
      <c r="I18" s="161">
        <v>280</v>
      </c>
      <c r="J18" s="152">
        <f t="shared" si="1"/>
        <v>18310</v>
      </c>
      <c r="K18" s="162"/>
      <c r="L18" s="157">
        <v>7.0000000000000007E-2</v>
      </c>
      <c r="M18" s="157">
        <v>7.0000000000000007E-2</v>
      </c>
      <c r="N18" s="157">
        <v>7.0000000000000007E-2</v>
      </c>
      <c r="O18" s="16"/>
      <c r="P18" s="16" t="s">
        <v>667</v>
      </c>
      <c r="Q18" s="354" t="s">
        <v>66</v>
      </c>
      <c r="R18" s="177"/>
    </row>
    <row r="19" spans="2:18" ht="16.5" customHeight="1" x14ac:dyDescent="0.3">
      <c r="B19" s="5" t="s">
        <v>633</v>
      </c>
      <c r="C19" s="131" t="s">
        <v>664</v>
      </c>
      <c r="D19" s="11" t="s">
        <v>668</v>
      </c>
      <c r="E19" s="132">
        <v>0</v>
      </c>
      <c r="F19" s="11" t="s">
        <v>669</v>
      </c>
      <c r="G19" s="131" t="s">
        <v>660</v>
      </c>
      <c r="H19" s="152">
        <v>20590</v>
      </c>
      <c r="I19" s="163">
        <v>280</v>
      </c>
      <c r="J19" s="160">
        <f>H19-I19</f>
        <v>20310</v>
      </c>
      <c r="K19" s="164"/>
      <c r="L19" s="73">
        <v>7.0000000000000007E-2</v>
      </c>
      <c r="M19" s="73">
        <v>7.0000000000000007E-2</v>
      </c>
      <c r="N19" s="73">
        <v>7.0000000000000007E-2</v>
      </c>
      <c r="P19" t="s">
        <v>670</v>
      </c>
      <c r="Q19" s="74" t="s">
        <v>66</v>
      </c>
    </row>
    <row r="20" spans="2:18" ht="16.5" customHeight="1" x14ac:dyDescent="0.3">
      <c r="B20" s="165" t="s">
        <v>633</v>
      </c>
      <c r="C20" s="146" t="s">
        <v>671</v>
      </c>
      <c r="D20" s="166" t="s">
        <v>672</v>
      </c>
      <c r="E20" s="147">
        <v>0</v>
      </c>
      <c r="F20" s="166" t="s">
        <v>673</v>
      </c>
      <c r="G20" s="15" t="s">
        <v>660</v>
      </c>
      <c r="H20" s="167">
        <v>19990</v>
      </c>
      <c r="I20" s="149">
        <v>180</v>
      </c>
      <c r="J20" s="134">
        <f>H20-I20</f>
        <v>19810</v>
      </c>
      <c r="K20" s="151"/>
      <c r="L20" s="157"/>
      <c r="M20" s="157"/>
      <c r="N20" s="157"/>
      <c r="O20" s="16"/>
      <c r="P20" s="16"/>
      <c r="Q20" s="354" t="s">
        <v>66</v>
      </c>
    </row>
    <row r="21" spans="2:18" ht="16.5" customHeight="1" x14ac:dyDescent="0.3">
      <c r="B21" s="168" t="s">
        <v>633</v>
      </c>
      <c r="C21" s="131" t="s">
        <v>671</v>
      </c>
      <c r="D21" s="169" t="s">
        <v>674</v>
      </c>
      <c r="E21" s="132">
        <v>0</v>
      </c>
      <c r="F21" s="169" t="s">
        <v>675</v>
      </c>
      <c r="G21" s="11" t="s">
        <v>660</v>
      </c>
      <c r="H21" s="170">
        <v>22390</v>
      </c>
      <c r="I21" s="153"/>
      <c r="J21" s="134">
        <f t="shared" ref="J21:J23" si="2">H21-I21</f>
        <v>22390</v>
      </c>
      <c r="K21" s="155"/>
      <c r="L21" s="73"/>
      <c r="M21" s="73"/>
      <c r="N21" s="73"/>
      <c r="Q21" s="74" t="s">
        <v>66</v>
      </c>
    </row>
    <row r="22" spans="2:18" x14ac:dyDescent="0.3">
      <c r="B22" s="7" t="s">
        <v>633</v>
      </c>
      <c r="C22" s="181" t="s">
        <v>671</v>
      </c>
      <c r="D22" s="18" t="s">
        <v>676</v>
      </c>
      <c r="E22" s="183">
        <v>0</v>
      </c>
      <c r="F22" s="18" t="s">
        <v>677</v>
      </c>
      <c r="G22" s="181" t="s">
        <v>660</v>
      </c>
      <c r="H22" s="319">
        <v>23990</v>
      </c>
      <c r="I22" s="292"/>
      <c r="J22" s="160">
        <f t="shared" si="2"/>
        <v>23990</v>
      </c>
      <c r="K22" s="320"/>
      <c r="L22" s="293"/>
      <c r="M22" s="293"/>
      <c r="N22" s="293"/>
      <c r="O22" s="14"/>
      <c r="P22" s="14"/>
      <c r="Q22" s="321" t="s">
        <v>66</v>
      </c>
    </row>
    <row r="23" spans="2:18" ht="15" thickBot="1" x14ac:dyDescent="0.35">
      <c r="B23" s="171" t="s">
        <v>633</v>
      </c>
      <c r="C23" s="137" t="s">
        <v>671</v>
      </c>
      <c r="D23" s="172" t="s">
        <v>678</v>
      </c>
      <c r="E23" s="138">
        <v>0</v>
      </c>
      <c r="F23" s="173" t="s">
        <v>679</v>
      </c>
      <c r="G23" s="79" t="s">
        <v>660</v>
      </c>
      <c r="H23" s="174">
        <v>29990</v>
      </c>
      <c r="I23" s="175">
        <v>100</v>
      </c>
      <c r="J23" s="140">
        <f t="shared" si="2"/>
        <v>29890</v>
      </c>
      <c r="K23" s="141"/>
      <c r="L23" s="12"/>
      <c r="M23" s="12"/>
      <c r="N23" s="12"/>
      <c r="O23" s="12"/>
      <c r="P23" s="12"/>
      <c r="Q23" s="91" t="s">
        <v>62</v>
      </c>
    </row>
    <row r="24" spans="2:18" x14ac:dyDescent="0.3">
      <c r="H24" s="176"/>
      <c r="J24" s="176"/>
    </row>
    <row r="25" spans="2:18" x14ac:dyDescent="0.3">
      <c r="H25" s="176"/>
      <c r="J25" s="176"/>
    </row>
    <row r="26" spans="2:18" x14ac:dyDescent="0.3">
      <c r="H26" s="176"/>
    </row>
    <row r="27" spans="2:18" x14ac:dyDescent="0.3">
      <c r="H27" s="176"/>
    </row>
    <row r="28" spans="2:18" x14ac:dyDescent="0.3">
      <c r="H28" s="176"/>
    </row>
    <row r="31" spans="2:18" ht="16.5" hidden="1" customHeight="1" x14ac:dyDescent="0.3">
      <c r="B31" s="5" t="s">
        <v>15</v>
      </c>
      <c r="C31" s="131" t="s">
        <v>16</v>
      </c>
      <c r="D31" s="61" t="s">
        <v>21</v>
      </c>
      <c r="E31" s="132">
        <v>0</v>
      </c>
      <c r="F31" s="61" t="s">
        <v>22</v>
      </c>
      <c r="G31" s="11"/>
      <c r="H31" s="178"/>
      <c r="I31" s="178"/>
      <c r="J31" s="178"/>
      <c r="K31" s="178"/>
    </row>
    <row r="32" spans="2:18" ht="16.5" hidden="1" customHeight="1" x14ac:dyDescent="0.3">
      <c r="B32" s="5" t="s">
        <v>15</v>
      </c>
      <c r="C32" s="131" t="s">
        <v>16</v>
      </c>
      <c r="D32" s="61" t="s">
        <v>26</v>
      </c>
      <c r="E32" s="132">
        <v>0</v>
      </c>
      <c r="F32" s="61" t="s">
        <v>27</v>
      </c>
      <c r="G32" s="11"/>
      <c r="H32" s="178"/>
      <c r="I32" s="178"/>
      <c r="J32" s="178"/>
      <c r="K32" s="178"/>
    </row>
    <row r="33" spans="2:11" ht="16.5" hidden="1" customHeight="1" x14ac:dyDescent="0.3">
      <c r="B33" s="5" t="s">
        <v>15</v>
      </c>
      <c r="C33" s="131" t="s">
        <v>16</v>
      </c>
      <c r="D33" s="61" t="s">
        <v>30</v>
      </c>
      <c r="E33" s="132">
        <v>0</v>
      </c>
      <c r="F33" s="61" t="s">
        <v>31</v>
      </c>
      <c r="G33" s="11"/>
      <c r="H33" s="178"/>
      <c r="I33" s="178"/>
      <c r="J33" s="178"/>
      <c r="K33" s="178"/>
    </row>
    <row r="34" spans="2:11" ht="16.5" hidden="1" customHeight="1" x14ac:dyDescent="0.3">
      <c r="B34" s="75" t="s">
        <v>15</v>
      </c>
      <c r="C34" s="137" t="s">
        <v>16</v>
      </c>
      <c r="D34" s="77" t="s">
        <v>34</v>
      </c>
      <c r="E34" s="138">
        <v>0</v>
      </c>
      <c r="F34" s="77" t="s">
        <v>35</v>
      </c>
      <c r="G34" s="79"/>
      <c r="H34" s="178"/>
      <c r="I34" s="178"/>
      <c r="J34" s="178"/>
      <c r="K34" s="178"/>
    </row>
  </sheetData>
  <mergeCells count="4">
    <mergeCell ref="B1:G1"/>
    <mergeCell ref="B2:G2"/>
    <mergeCell ref="H4:K4"/>
    <mergeCell ref="K16:K17"/>
  </mergeCells>
  <conditionalFormatting sqref="L6:N21">
    <cfRule type="cellIs" dxfId="12" priority="3" operator="between">
      <formula>0.01</formula>
      <formula>0.06</formula>
    </cfRule>
  </conditionalFormatting>
  <conditionalFormatting sqref="L6:N21">
    <cfRule type="expression" dxfId="11" priority="4">
      <formula>#REF!&lt;&gt;#REF!</formula>
    </cfRule>
  </conditionalFormatting>
  <conditionalFormatting sqref="L22:N22">
    <cfRule type="cellIs" dxfId="10" priority="1" operator="between">
      <formula>0.01</formula>
      <formula>0.06</formula>
    </cfRule>
  </conditionalFormatting>
  <conditionalFormatting sqref="L22:N22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DC37-2B2C-46D4-BDB3-C1F2980D7960}">
  <dimension ref="B1:V15"/>
  <sheetViews>
    <sheetView showGridLines="0" zoomScale="80" zoomScaleNormal="80" workbookViewId="0">
      <pane xSplit="6" ySplit="5" topLeftCell="H6" activePane="bottomRight" state="frozen"/>
      <selection pane="topRight" activeCell="G1" sqref="G1"/>
      <selection pane="bottomLeft" activeCell="A6" sqref="A6"/>
      <selection pane="bottomRight" activeCell="O6" sqref="O6:O1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customWidth="1"/>
    <col min="5" max="5" width="10.33203125" customWidth="1"/>
    <col min="6" max="6" width="49.44140625" bestFit="1" customWidth="1"/>
    <col min="7" max="7" width="13.33203125" customWidth="1"/>
    <col min="8" max="8" width="11.88671875" customWidth="1"/>
    <col min="9" max="11" width="12.6640625" customWidth="1"/>
    <col min="12" max="12" width="31.109375" customWidth="1"/>
    <col min="13" max="13" width="13.33203125" customWidth="1"/>
    <col min="14" max="14" width="11.88671875" customWidth="1"/>
    <col min="15" max="17" width="12.6640625" customWidth="1"/>
    <col min="18" max="18" width="31.109375" customWidth="1"/>
    <col min="19" max="19" width="7.33203125" style="1" bestFit="1" customWidth="1"/>
    <col min="20" max="20" width="11.44140625" style="1"/>
  </cols>
  <sheetData>
    <row r="1" spans="2:22" s="2" customFormat="1" ht="23.4" x14ac:dyDescent="0.45">
      <c r="B1" s="540" t="s">
        <v>0</v>
      </c>
      <c r="C1" s="540"/>
      <c r="D1" s="540"/>
      <c r="E1" s="540"/>
      <c r="F1" s="540"/>
      <c r="S1" s="4"/>
      <c r="T1" s="4"/>
    </row>
    <row r="2" spans="2:22" x14ac:dyDescent="0.3">
      <c r="B2" s="541" t="s">
        <v>124</v>
      </c>
      <c r="C2" s="541"/>
      <c r="D2" s="541"/>
      <c r="E2" s="541"/>
      <c r="F2" s="541"/>
    </row>
    <row r="3" spans="2:22" ht="5.7" customHeight="1" thickBot="1" x14ac:dyDescent="0.35"/>
    <row r="4" spans="2:22" ht="15" thickBot="1" x14ac:dyDescent="0.35">
      <c r="G4" s="542" t="s">
        <v>2</v>
      </c>
      <c r="H4" s="543"/>
      <c r="I4" s="543"/>
      <c r="J4" s="543"/>
      <c r="K4" s="543"/>
      <c r="L4" s="544"/>
      <c r="M4" s="542" t="s">
        <v>3</v>
      </c>
      <c r="N4" s="543"/>
      <c r="O4" s="543"/>
      <c r="P4" s="543"/>
      <c r="Q4" s="543"/>
      <c r="R4" s="544"/>
    </row>
    <row r="5" spans="2:22" s="330" customFormat="1" ht="45.75" customHeight="1" thickBot="1" x14ac:dyDescent="0.35">
      <c r="B5" s="324" t="s">
        <v>4</v>
      </c>
      <c r="C5" s="325" t="s">
        <v>5</v>
      </c>
      <c r="D5" s="326" t="s">
        <v>6</v>
      </c>
      <c r="E5" s="325" t="s">
        <v>7</v>
      </c>
      <c r="F5" s="326" t="s">
        <v>8</v>
      </c>
      <c r="G5" s="327" t="s">
        <v>353</v>
      </c>
      <c r="H5" s="327" t="s">
        <v>11</v>
      </c>
      <c r="I5" s="327" t="s">
        <v>354</v>
      </c>
      <c r="J5" s="328" t="s">
        <v>137</v>
      </c>
      <c r="K5" s="328" t="s">
        <v>138</v>
      </c>
      <c r="L5" s="329" t="s">
        <v>13</v>
      </c>
      <c r="M5" s="327" t="s">
        <v>353</v>
      </c>
      <c r="N5" s="327" t="s">
        <v>11</v>
      </c>
      <c r="O5" s="327" t="s">
        <v>354</v>
      </c>
      <c r="P5" s="328" t="s">
        <v>137</v>
      </c>
      <c r="Q5" s="328" t="s">
        <v>138</v>
      </c>
      <c r="R5" s="329" t="s">
        <v>13</v>
      </c>
      <c r="S5" s="327" t="s">
        <v>14</v>
      </c>
      <c r="T5" s="1"/>
    </row>
    <row r="6" spans="2:22" x14ac:dyDescent="0.3">
      <c r="B6" s="43" t="s">
        <v>680</v>
      </c>
      <c r="C6" s="194" t="s">
        <v>681</v>
      </c>
      <c r="D6" s="45" t="s">
        <v>682</v>
      </c>
      <c r="E6" s="195">
        <v>0.05</v>
      </c>
      <c r="F6" s="45" t="s">
        <v>683</v>
      </c>
      <c r="G6" s="322"/>
      <c r="H6" s="291"/>
      <c r="I6" s="331"/>
      <c r="J6" s="350"/>
      <c r="K6" s="350"/>
      <c r="L6" s="135"/>
      <c r="M6" s="322">
        <v>19990</v>
      </c>
      <c r="N6" s="291"/>
      <c r="O6" s="331">
        <f>+M6-N6</f>
        <v>19990</v>
      </c>
      <c r="P6" s="350"/>
      <c r="Q6" s="350"/>
      <c r="R6" s="135"/>
      <c r="S6" s="74" t="s">
        <v>20</v>
      </c>
      <c r="U6" s="177"/>
      <c r="V6" s="177"/>
    </row>
    <row r="7" spans="2:22" x14ac:dyDescent="0.3">
      <c r="B7" s="5" t="s">
        <v>680</v>
      </c>
      <c r="C7" s="131" t="s">
        <v>684</v>
      </c>
      <c r="D7" s="61" t="s">
        <v>685</v>
      </c>
      <c r="E7" s="132">
        <v>0.1</v>
      </c>
      <c r="F7" s="61" t="s">
        <v>686</v>
      </c>
      <c r="G7" s="133">
        <v>18990</v>
      </c>
      <c r="H7" s="134"/>
      <c r="I7" s="136">
        <f>+G7-H7</f>
        <v>18990</v>
      </c>
      <c r="J7" s="350">
        <f>+I7*5%</f>
        <v>949.5</v>
      </c>
      <c r="K7" s="350">
        <f>+I7-J7</f>
        <v>18040.5</v>
      </c>
      <c r="L7" s="351"/>
      <c r="M7" s="133">
        <v>19490</v>
      </c>
      <c r="N7" s="134"/>
      <c r="O7" s="136">
        <f>+M7-N7</f>
        <v>19490</v>
      </c>
      <c r="P7" s="350">
        <v>500</v>
      </c>
      <c r="Q7" s="350">
        <f>+O7-P7</f>
        <v>18990</v>
      </c>
      <c r="R7" s="351" t="s">
        <v>687</v>
      </c>
      <c r="S7" s="74" t="s">
        <v>66</v>
      </c>
      <c r="U7" s="177"/>
    </row>
    <row r="8" spans="2:22" x14ac:dyDescent="0.3">
      <c r="B8" s="5" t="s">
        <v>680</v>
      </c>
      <c r="C8" s="131" t="s">
        <v>684</v>
      </c>
      <c r="D8" s="61" t="s">
        <v>688</v>
      </c>
      <c r="E8" s="132">
        <v>0.1</v>
      </c>
      <c r="F8" s="61" t="s">
        <v>689</v>
      </c>
      <c r="G8" s="133"/>
      <c r="H8" s="134"/>
      <c r="I8" s="136"/>
      <c r="J8" s="350"/>
      <c r="K8" s="350"/>
      <c r="L8" s="135"/>
      <c r="M8" s="133">
        <v>21990</v>
      </c>
      <c r="N8" s="134"/>
      <c r="O8" s="136">
        <f>+M8-N8</f>
        <v>21990</v>
      </c>
      <c r="P8" s="350"/>
      <c r="Q8" s="350"/>
      <c r="R8" s="135"/>
      <c r="S8" s="74" t="s">
        <v>20</v>
      </c>
      <c r="U8" s="177"/>
    </row>
    <row r="9" spans="2:22" x14ac:dyDescent="0.3">
      <c r="B9" s="5" t="s">
        <v>680</v>
      </c>
      <c r="C9" s="131" t="s">
        <v>690</v>
      </c>
      <c r="D9" s="61" t="s">
        <v>691</v>
      </c>
      <c r="E9" s="132">
        <v>0.1</v>
      </c>
      <c r="F9" s="61" t="s">
        <v>692</v>
      </c>
      <c r="G9" s="133"/>
      <c r="H9" s="134"/>
      <c r="I9" s="136"/>
      <c r="J9" s="350"/>
      <c r="K9" s="350"/>
      <c r="L9" s="135"/>
      <c r="M9" s="133">
        <v>28990</v>
      </c>
      <c r="N9" s="134"/>
      <c r="O9" s="136">
        <v>28990</v>
      </c>
      <c r="P9" s="350">
        <v>850</v>
      </c>
      <c r="Q9" s="350">
        <f>+O9-P9</f>
        <v>28140</v>
      </c>
      <c r="R9" s="135"/>
      <c r="S9" s="74" t="s">
        <v>66</v>
      </c>
      <c r="U9" s="177"/>
    </row>
    <row r="10" spans="2:22" s="3" customFormat="1" x14ac:dyDescent="0.3">
      <c r="B10" s="5" t="s">
        <v>680</v>
      </c>
      <c r="C10" s="131" t="s">
        <v>690</v>
      </c>
      <c r="D10" s="61" t="s">
        <v>693</v>
      </c>
      <c r="E10" s="132">
        <v>0.1</v>
      </c>
      <c r="F10" s="61" t="s">
        <v>694</v>
      </c>
      <c r="G10" s="133"/>
      <c r="H10" s="134"/>
      <c r="I10" s="136"/>
      <c r="J10" s="350"/>
      <c r="K10" s="350"/>
      <c r="L10" s="135"/>
      <c r="M10" s="133">
        <v>32490</v>
      </c>
      <c r="N10" s="134"/>
      <c r="O10" s="136">
        <f>+M10-N10</f>
        <v>32490</v>
      </c>
      <c r="P10" s="350"/>
      <c r="Q10" s="350"/>
      <c r="R10" s="135"/>
      <c r="S10" s="74" t="s">
        <v>66</v>
      </c>
      <c r="T10" s="1"/>
      <c r="U10" s="177"/>
    </row>
    <row r="11" spans="2:22" x14ac:dyDescent="0.3">
      <c r="B11" s="5" t="s">
        <v>680</v>
      </c>
      <c r="C11" s="131" t="s">
        <v>690</v>
      </c>
      <c r="D11" s="61" t="s">
        <v>695</v>
      </c>
      <c r="E11" s="132">
        <v>0.1</v>
      </c>
      <c r="F11" s="61" t="s">
        <v>696</v>
      </c>
      <c r="G11" s="133"/>
      <c r="H11" s="134"/>
      <c r="I11" s="136"/>
      <c r="J11" s="350"/>
      <c r="K11" s="350"/>
      <c r="L11" s="135"/>
      <c r="M11" s="133">
        <v>35990</v>
      </c>
      <c r="N11" s="134"/>
      <c r="O11" s="136">
        <v>35990</v>
      </c>
      <c r="P11" s="350"/>
      <c r="Q11" s="350"/>
      <c r="R11" s="135"/>
      <c r="S11" s="74">
        <v>0</v>
      </c>
      <c r="U11" s="177"/>
    </row>
    <row r="12" spans="2:22" s="3" customFormat="1" x14ac:dyDescent="0.3">
      <c r="B12" s="5" t="s">
        <v>680</v>
      </c>
      <c r="C12" s="131" t="s">
        <v>697</v>
      </c>
      <c r="D12" s="61" t="s">
        <v>698</v>
      </c>
      <c r="E12" s="132">
        <v>0</v>
      </c>
      <c r="F12" s="61" t="s">
        <v>699</v>
      </c>
      <c r="G12" s="133"/>
      <c r="H12" s="134"/>
      <c r="I12" s="136"/>
      <c r="J12" s="350"/>
      <c r="K12" s="350"/>
      <c r="L12" s="135"/>
      <c r="M12" s="133">
        <v>16990</v>
      </c>
      <c r="N12" s="134"/>
      <c r="O12" s="136">
        <v>16990</v>
      </c>
      <c r="P12" s="350">
        <v>1000</v>
      </c>
      <c r="Q12" s="350">
        <f>+O12-P12</f>
        <v>15990</v>
      </c>
      <c r="R12" s="135"/>
      <c r="S12" s="74">
        <v>0</v>
      </c>
      <c r="T12" s="1"/>
      <c r="U12" s="177"/>
    </row>
    <row r="13" spans="2:22" s="3" customFormat="1" x14ac:dyDescent="0.3">
      <c r="B13" s="5" t="s">
        <v>680</v>
      </c>
      <c r="C13" s="131" t="s">
        <v>697</v>
      </c>
      <c r="D13" s="61" t="s">
        <v>700</v>
      </c>
      <c r="E13" s="132">
        <v>0</v>
      </c>
      <c r="F13" s="61" t="s">
        <v>701</v>
      </c>
      <c r="G13" s="133"/>
      <c r="H13" s="134"/>
      <c r="I13" s="136"/>
      <c r="J13" s="350"/>
      <c r="K13" s="350"/>
      <c r="L13" s="135"/>
      <c r="M13" s="133">
        <v>17990</v>
      </c>
      <c r="N13" s="134"/>
      <c r="O13" s="136">
        <v>17990</v>
      </c>
      <c r="P13" s="350">
        <v>270</v>
      </c>
      <c r="Q13" s="350">
        <f>+O13-P13</f>
        <v>17720</v>
      </c>
      <c r="R13" s="135"/>
      <c r="S13" s="74">
        <v>0</v>
      </c>
      <c r="T13" s="1"/>
      <c r="U13" s="177"/>
    </row>
    <row r="14" spans="2:22" s="3" customFormat="1" x14ac:dyDescent="0.3">
      <c r="B14" s="5" t="s">
        <v>680</v>
      </c>
      <c r="C14" s="131" t="s">
        <v>702</v>
      </c>
      <c r="D14" s="61" t="s">
        <v>703</v>
      </c>
      <c r="E14" s="132">
        <v>0</v>
      </c>
      <c r="F14" s="61" t="s">
        <v>704</v>
      </c>
      <c r="G14" s="133"/>
      <c r="H14" s="134"/>
      <c r="I14" s="136"/>
      <c r="J14" s="350"/>
      <c r="K14" s="350"/>
      <c r="L14" s="135"/>
      <c r="M14" s="133">
        <v>31990</v>
      </c>
      <c r="N14" s="134"/>
      <c r="O14" s="136">
        <f>+M14-N14</f>
        <v>31990</v>
      </c>
      <c r="P14" s="350">
        <v>1000</v>
      </c>
      <c r="Q14" s="350">
        <f>+O14-P14</f>
        <v>30990</v>
      </c>
      <c r="R14" s="135"/>
      <c r="S14" s="74">
        <v>0</v>
      </c>
      <c r="T14" s="1"/>
      <c r="U14" s="177"/>
    </row>
    <row r="15" spans="2:22" s="3" customFormat="1" ht="15" thickBot="1" x14ac:dyDescent="0.35">
      <c r="B15" s="75" t="s">
        <v>680</v>
      </c>
      <c r="C15" s="137" t="s">
        <v>702</v>
      </c>
      <c r="D15" s="77" t="s">
        <v>705</v>
      </c>
      <c r="E15" s="138">
        <v>0</v>
      </c>
      <c r="F15" s="77" t="s">
        <v>706</v>
      </c>
      <c r="G15" s="139"/>
      <c r="H15" s="174"/>
      <c r="I15" s="142"/>
      <c r="J15" s="352"/>
      <c r="K15" s="352"/>
      <c r="L15" s="141"/>
      <c r="M15" s="139">
        <v>30990</v>
      </c>
      <c r="N15" s="174"/>
      <c r="O15" s="142">
        <v>30990</v>
      </c>
      <c r="P15" s="352">
        <v>500</v>
      </c>
      <c r="Q15" s="352">
        <f>+O15-P15</f>
        <v>30490</v>
      </c>
      <c r="R15" s="141"/>
      <c r="S15" s="91">
        <v>0</v>
      </c>
      <c r="T15" s="1"/>
      <c r="U15" s="177"/>
    </row>
  </sheetData>
  <mergeCells count="4">
    <mergeCell ref="B1:F1"/>
    <mergeCell ref="B2:F2"/>
    <mergeCell ref="G4:L4"/>
    <mergeCell ref="M4:R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F70D-4224-4CE0-B644-42CF5A112ACA}">
  <dimension ref="B1:W89"/>
  <sheetViews>
    <sheetView showGridLines="0" tabSelected="1" zoomScaleNormal="100" workbookViewId="0">
      <pane xSplit="6" ySplit="5" topLeftCell="M67" activePane="bottomRight" state="frozen"/>
      <selection pane="topRight" activeCell="K1" sqref="K1"/>
      <selection pane="bottomLeft" activeCell="A6" sqref="A6"/>
      <selection pane="bottomRight" activeCell="P6" sqref="P6:P76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62.33203125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  <col min="24" max="24" width="8.6640625" customWidth="1"/>
  </cols>
  <sheetData>
    <row r="1" spans="2:23" s="2" customFormat="1" ht="15" customHeight="1" x14ac:dyDescent="0.45">
      <c r="B1" s="540"/>
      <c r="C1" s="540"/>
      <c r="D1" s="540"/>
      <c r="E1" s="540"/>
      <c r="F1" s="540"/>
      <c r="G1" s="540"/>
      <c r="H1" s="376"/>
      <c r="I1" s="376"/>
      <c r="J1" s="376"/>
      <c r="K1" s="376"/>
      <c r="L1" s="376"/>
      <c r="M1" s="376"/>
      <c r="N1" s="376"/>
      <c r="O1" s="376"/>
      <c r="P1" s="376"/>
      <c r="Q1" s="376"/>
      <c r="W1" s="4"/>
    </row>
    <row r="2" spans="2:23" ht="25.8" x14ac:dyDescent="0.5">
      <c r="B2" s="559"/>
      <c r="C2" s="560"/>
      <c r="D2" s="560"/>
      <c r="E2" s="560"/>
      <c r="F2" s="560"/>
      <c r="G2" s="560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2:23" ht="18" customHeight="1" thickBot="1" x14ac:dyDescent="0.35"/>
    <row r="4" spans="2:23" ht="32.4" customHeight="1" thickBot="1" x14ac:dyDescent="0.35">
      <c r="H4" s="542" t="s">
        <v>125</v>
      </c>
      <c r="I4" s="543"/>
      <c r="J4" s="543"/>
      <c r="K4" s="542" t="s">
        <v>2</v>
      </c>
      <c r="L4" s="543"/>
      <c r="M4" s="543"/>
      <c r="N4" s="542" t="s">
        <v>3</v>
      </c>
      <c r="O4" s="543"/>
      <c r="P4" s="543"/>
      <c r="Q4" s="378"/>
    </row>
    <row r="5" spans="2:23" ht="77.25" customHeight="1" thickBot="1" x14ac:dyDescent="0.35">
      <c r="B5" s="30" t="s">
        <v>4</v>
      </c>
      <c r="C5" s="31" t="s">
        <v>5</v>
      </c>
      <c r="D5" s="32" t="s">
        <v>6</v>
      </c>
      <c r="E5" s="31" t="s">
        <v>7</v>
      </c>
      <c r="F5" s="32" t="s">
        <v>8</v>
      </c>
      <c r="G5" s="33" t="s">
        <v>9</v>
      </c>
      <c r="H5" s="34" t="s">
        <v>707</v>
      </c>
      <c r="I5" s="35" t="s">
        <v>11</v>
      </c>
      <c r="J5" s="35" t="s">
        <v>12</v>
      </c>
      <c r="K5" s="36" t="s">
        <v>707</v>
      </c>
      <c r="L5" s="36" t="s">
        <v>11</v>
      </c>
      <c r="M5" s="37" t="s">
        <v>12</v>
      </c>
      <c r="N5" s="38" t="s">
        <v>707</v>
      </c>
      <c r="O5" s="39" t="s">
        <v>11</v>
      </c>
      <c r="P5" s="40" t="s">
        <v>12</v>
      </c>
      <c r="Q5" s="31" t="s">
        <v>13</v>
      </c>
      <c r="R5" s="41" t="s">
        <v>131</v>
      </c>
      <c r="S5" s="8" t="s">
        <v>132</v>
      </c>
      <c r="T5" s="8" t="s">
        <v>355</v>
      </c>
      <c r="U5" s="9" t="s">
        <v>133</v>
      </c>
      <c r="V5" s="9" t="s">
        <v>134</v>
      </c>
      <c r="W5" s="42" t="s">
        <v>14</v>
      </c>
    </row>
    <row r="6" spans="2:23" ht="16.5" customHeight="1" x14ac:dyDescent="0.3">
      <c r="B6" s="43" t="s">
        <v>708</v>
      </c>
      <c r="C6" s="44" t="s">
        <v>709</v>
      </c>
      <c r="D6" s="45" t="s">
        <v>710</v>
      </c>
      <c r="E6" s="46">
        <v>7.4999999999999997E-2</v>
      </c>
      <c r="F6" s="45" t="s">
        <v>711</v>
      </c>
      <c r="G6" s="47" t="s">
        <v>19</v>
      </c>
      <c r="H6" s="48"/>
      <c r="I6" s="49"/>
      <c r="J6" s="50"/>
      <c r="K6" s="51">
        <v>9890</v>
      </c>
      <c r="L6" s="52">
        <v>200</v>
      </c>
      <c r="M6" s="53">
        <f>K6-L6</f>
        <v>9690</v>
      </c>
      <c r="N6" s="54"/>
      <c r="O6" s="55"/>
      <c r="P6" s="56"/>
      <c r="Q6" s="561" t="s">
        <v>712</v>
      </c>
      <c r="R6" s="57">
        <v>7.0000000000000007E-2</v>
      </c>
      <c r="S6" s="58">
        <v>7.0000000000000007E-2</v>
      </c>
      <c r="T6" s="58">
        <v>7.0000000000000007E-2</v>
      </c>
      <c r="U6" s="10"/>
      <c r="V6" s="10" t="s">
        <v>713</v>
      </c>
      <c r="W6" s="59">
        <v>0</v>
      </c>
    </row>
    <row r="7" spans="2:23" ht="16.5" customHeight="1" x14ac:dyDescent="0.3">
      <c r="B7" s="5" t="s">
        <v>708</v>
      </c>
      <c r="C7" s="60" t="s">
        <v>709</v>
      </c>
      <c r="D7" s="61" t="s">
        <v>714</v>
      </c>
      <c r="E7" s="62">
        <v>0</v>
      </c>
      <c r="F7" s="61" t="s">
        <v>715</v>
      </c>
      <c r="G7" s="11" t="s">
        <v>23</v>
      </c>
      <c r="H7" s="63"/>
      <c r="I7" s="64"/>
      <c r="J7" s="65"/>
      <c r="K7" s="66">
        <v>10190</v>
      </c>
      <c r="L7" s="67">
        <v>200</v>
      </c>
      <c r="M7" s="68">
        <f t="shared" ref="M7:M76" si="0">K7-L7</f>
        <v>9990</v>
      </c>
      <c r="N7" s="69"/>
      <c r="O7" s="70"/>
      <c r="P7" s="71"/>
      <c r="Q7" s="562"/>
      <c r="R7" s="72">
        <v>7.0000000000000007E-2</v>
      </c>
      <c r="S7" s="73">
        <v>7.0000000000000007E-2</v>
      </c>
      <c r="T7" s="73">
        <v>7.0000000000000007E-2</v>
      </c>
      <c r="V7" t="s">
        <v>713</v>
      </c>
      <c r="W7" s="74">
        <v>0</v>
      </c>
    </row>
    <row r="8" spans="2:23" ht="16.5" customHeight="1" x14ac:dyDescent="0.3">
      <c r="B8" s="5" t="s">
        <v>708</v>
      </c>
      <c r="C8" s="60" t="s">
        <v>709</v>
      </c>
      <c r="D8" s="61" t="s">
        <v>716</v>
      </c>
      <c r="E8" s="62">
        <v>0</v>
      </c>
      <c r="F8" s="61" t="s">
        <v>717</v>
      </c>
      <c r="G8" s="11" t="s">
        <v>23</v>
      </c>
      <c r="H8" s="63"/>
      <c r="I8" s="64"/>
      <c r="J8" s="65"/>
      <c r="K8" s="66">
        <v>10190</v>
      </c>
      <c r="L8" s="67">
        <v>200</v>
      </c>
      <c r="M8" s="68">
        <f t="shared" si="0"/>
        <v>9990</v>
      </c>
      <c r="N8" s="69"/>
      <c r="O8" s="70"/>
      <c r="P8" s="71"/>
      <c r="Q8" s="562"/>
      <c r="R8" s="72">
        <v>7.0000000000000007E-2</v>
      </c>
      <c r="S8" s="73">
        <v>7.0000000000000007E-2</v>
      </c>
      <c r="T8" s="73">
        <v>7.0000000000000007E-2</v>
      </c>
      <c r="V8" t="s">
        <v>718</v>
      </c>
      <c r="W8" s="74">
        <v>0</v>
      </c>
    </row>
    <row r="9" spans="2:23" ht="16.5" customHeight="1" thickBot="1" x14ac:dyDescent="0.35">
      <c r="B9" s="75" t="s">
        <v>708</v>
      </c>
      <c r="C9" s="76" t="s">
        <v>709</v>
      </c>
      <c r="D9" s="77" t="s">
        <v>719</v>
      </c>
      <c r="E9" s="78">
        <v>0</v>
      </c>
      <c r="F9" s="77" t="s">
        <v>720</v>
      </c>
      <c r="G9" s="79" t="s">
        <v>466</v>
      </c>
      <c r="H9" s="80"/>
      <c r="I9" s="81"/>
      <c r="J9" s="82"/>
      <c r="K9" s="83">
        <v>10290</v>
      </c>
      <c r="L9" s="84">
        <v>200</v>
      </c>
      <c r="M9" s="85">
        <f t="shared" si="0"/>
        <v>10090</v>
      </c>
      <c r="N9" s="86"/>
      <c r="O9" s="87"/>
      <c r="P9" s="88"/>
      <c r="Q9" s="563"/>
      <c r="R9" s="89">
        <v>7.0000000000000007E-2</v>
      </c>
      <c r="S9" s="90">
        <v>7.0000000000000007E-2</v>
      </c>
      <c r="T9" s="90">
        <v>7.0000000000000007E-2</v>
      </c>
      <c r="U9" s="12"/>
      <c r="V9" s="12" t="s">
        <v>718</v>
      </c>
      <c r="W9" s="91">
        <v>0</v>
      </c>
    </row>
    <row r="10" spans="2:23" ht="25.95" customHeight="1" x14ac:dyDescent="0.3">
      <c r="B10" s="43" t="s">
        <v>708</v>
      </c>
      <c r="C10" s="44" t="s">
        <v>721</v>
      </c>
      <c r="D10" s="45" t="s">
        <v>722</v>
      </c>
      <c r="E10" s="46">
        <v>7.4999999999999997E-2</v>
      </c>
      <c r="F10" s="45" t="s">
        <v>723</v>
      </c>
      <c r="G10" s="47" t="s">
        <v>19</v>
      </c>
      <c r="H10" s="48"/>
      <c r="I10" s="49"/>
      <c r="J10" s="50"/>
      <c r="K10" s="51">
        <v>11390</v>
      </c>
      <c r="L10" s="52">
        <v>200</v>
      </c>
      <c r="M10" s="53">
        <f t="shared" si="0"/>
        <v>11190</v>
      </c>
      <c r="N10" s="54"/>
      <c r="O10" s="55"/>
      <c r="P10" s="56"/>
      <c r="Q10" s="564" t="s">
        <v>724</v>
      </c>
      <c r="R10" s="57">
        <v>7.0000000000000007E-2</v>
      </c>
      <c r="S10" s="58">
        <v>7.0000000000000007E-2</v>
      </c>
      <c r="T10" s="58">
        <v>7.0000000000000007E-2</v>
      </c>
      <c r="U10" s="10"/>
      <c r="V10" s="10" t="s">
        <v>725</v>
      </c>
      <c r="W10" s="59">
        <v>0</v>
      </c>
    </row>
    <row r="11" spans="2:23" ht="16.5" customHeight="1" x14ac:dyDescent="0.3">
      <c r="B11" s="5" t="s">
        <v>708</v>
      </c>
      <c r="C11" s="60" t="s">
        <v>721</v>
      </c>
      <c r="D11" s="61" t="s">
        <v>726</v>
      </c>
      <c r="E11" s="62">
        <v>0</v>
      </c>
      <c r="F11" s="61" t="s">
        <v>727</v>
      </c>
      <c r="G11" s="11" t="s">
        <v>23</v>
      </c>
      <c r="H11" s="63"/>
      <c r="I11" s="64"/>
      <c r="J11" s="65"/>
      <c r="K11" s="66">
        <v>11590</v>
      </c>
      <c r="L11" s="67">
        <v>200</v>
      </c>
      <c r="M11" s="68">
        <f t="shared" si="0"/>
        <v>11390</v>
      </c>
      <c r="N11" s="69"/>
      <c r="O11" s="70"/>
      <c r="P11" s="71"/>
      <c r="Q11" s="565"/>
      <c r="R11" s="72">
        <v>7.0000000000000007E-2</v>
      </c>
      <c r="S11" s="73">
        <v>7.0000000000000007E-2</v>
      </c>
      <c r="T11" s="73">
        <v>7.0000000000000007E-2</v>
      </c>
      <c r="V11" t="s">
        <v>725</v>
      </c>
      <c r="W11" s="74">
        <v>0</v>
      </c>
    </row>
    <row r="12" spans="2:23" ht="16.5" customHeight="1" x14ac:dyDescent="0.3">
      <c r="B12" s="5" t="s">
        <v>708</v>
      </c>
      <c r="C12" s="60" t="s">
        <v>721</v>
      </c>
      <c r="D12" s="61" t="s">
        <v>728</v>
      </c>
      <c r="E12" s="62">
        <v>7.4999999999999997E-2</v>
      </c>
      <c r="F12" s="61" t="s">
        <v>729</v>
      </c>
      <c r="G12" s="11" t="s">
        <v>19</v>
      </c>
      <c r="H12" s="63"/>
      <c r="I12" s="64"/>
      <c r="J12" s="65"/>
      <c r="K12" s="66">
        <v>12290</v>
      </c>
      <c r="L12" s="67">
        <v>200</v>
      </c>
      <c r="M12" s="68">
        <f t="shared" si="0"/>
        <v>12090</v>
      </c>
      <c r="N12" s="69"/>
      <c r="O12" s="70"/>
      <c r="P12" s="71"/>
      <c r="Q12" s="310"/>
      <c r="R12" s="72">
        <v>7.0000000000000007E-2</v>
      </c>
      <c r="S12" s="73">
        <v>7.0000000000000007E-2</v>
      </c>
      <c r="T12" s="73">
        <v>7.0000000000000007E-2</v>
      </c>
      <c r="V12" t="e">
        <v>#N/A</v>
      </c>
      <c r="W12" s="74">
        <v>0</v>
      </c>
    </row>
    <row r="13" spans="2:23" ht="16.5" customHeight="1" thickBot="1" x14ac:dyDescent="0.35">
      <c r="B13" s="5" t="s">
        <v>708</v>
      </c>
      <c r="C13" s="60" t="s">
        <v>721</v>
      </c>
      <c r="D13" s="61" t="s">
        <v>730</v>
      </c>
      <c r="E13" s="62">
        <v>0</v>
      </c>
      <c r="F13" s="61" t="s">
        <v>731</v>
      </c>
      <c r="G13" s="11" t="s">
        <v>23</v>
      </c>
      <c r="H13" s="63"/>
      <c r="I13" s="64"/>
      <c r="J13" s="65"/>
      <c r="K13" s="66">
        <v>12490</v>
      </c>
      <c r="L13" s="67">
        <v>200</v>
      </c>
      <c r="M13" s="68">
        <f t="shared" si="0"/>
        <v>12290</v>
      </c>
      <c r="N13" s="69"/>
      <c r="O13" s="70"/>
      <c r="P13" s="71"/>
      <c r="Q13" s="310"/>
      <c r="R13" s="72">
        <v>7.0000000000000007E-2</v>
      </c>
      <c r="S13" s="73">
        <v>7.0000000000000007E-2</v>
      </c>
      <c r="T13" s="73">
        <v>7.0000000000000007E-2</v>
      </c>
      <c r="V13" t="e">
        <v>#N/A</v>
      </c>
      <c r="W13" s="74">
        <v>0</v>
      </c>
    </row>
    <row r="14" spans="2:23" ht="16.5" customHeight="1" x14ac:dyDescent="0.3">
      <c r="B14" s="5" t="s">
        <v>708</v>
      </c>
      <c r="C14" s="60" t="s">
        <v>721</v>
      </c>
      <c r="D14" s="61" t="s">
        <v>732</v>
      </c>
      <c r="E14" s="62">
        <v>7.4999999999999997E-2</v>
      </c>
      <c r="F14" s="61" t="s">
        <v>733</v>
      </c>
      <c r="G14" s="11" t="s">
        <v>19</v>
      </c>
      <c r="H14" s="63"/>
      <c r="I14" s="64"/>
      <c r="J14" s="65"/>
      <c r="K14" s="66">
        <v>12690</v>
      </c>
      <c r="L14" s="67">
        <v>200</v>
      </c>
      <c r="M14" s="68">
        <f t="shared" si="0"/>
        <v>12490</v>
      </c>
      <c r="N14" s="69"/>
      <c r="O14" s="70"/>
      <c r="P14" s="71"/>
      <c r="Q14" s="564" t="s">
        <v>724</v>
      </c>
      <c r="R14" s="72">
        <v>7.0000000000000007E-2</v>
      </c>
      <c r="S14" s="73">
        <v>7.0000000000000007E-2</v>
      </c>
      <c r="T14" s="73">
        <v>7.0000000000000007E-2</v>
      </c>
      <c r="V14" t="e">
        <v>#N/A</v>
      </c>
      <c r="W14" s="74">
        <v>0</v>
      </c>
    </row>
    <row r="15" spans="2:23" ht="16.5" customHeight="1" x14ac:dyDescent="0.3">
      <c r="B15" s="5" t="s">
        <v>708</v>
      </c>
      <c r="C15" s="60" t="s">
        <v>721</v>
      </c>
      <c r="D15" s="61" t="s">
        <v>734</v>
      </c>
      <c r="E15" s="62">
        <v>0</v>
      </c>
      <c r="F15" s="61" t="s">
        <v>735</v>
      </c>
      <c r="G15" s="11" t="s">
        <v>23</v>
      </c>
      <c r="H15" s="63"/>
      <c r="I15" s="64"/>
      <c r="J15" s="65"/>
      <c r="K15" s="66">
        <v>12890</v>
      </c>
      <c r="L15" s="67">
        <v>200</v>
      </c>
      <c r="M15" s="68">
        <f t="shared" si="0"/>
        <v>12690</v>
      </c>
      <c r="N15" s="69"/>
      <c r="O15" s="70"/>
      <c r="P15" s="71"/>
      <c r="Q15" s="565"/>
      <c r="R15" s="72">
        <v>7.0000000000000007E-2</v>
      </c>
      <c r="S15" s="73">
        <v>7.0000000000000007E-2</v>
      </c>
      <c r="T15" s="73">
        <v>7.0000000000000007E-2</v>
      </c>
      <c r="V15" t="e">
        <v>#N/A</v>
      </c>
      <c r="W15" s="74">
        <v>0</v>
      </c>
    </row>
    <row r="16" spans="2:23" ht="16.5" customHeight="1" x14ac:dyDescent="0.3">
      <c r="B16" s="5" t="s">
        <v>708</v>
      </c>
      <c r="C16" s="60" t="s">
        <v>721</v>
      </c>
      <c r="D16" s="92" t="s">
        <v>736</v>
      </c>
      <c r="E16" s="62">
        <v>7.4999999999999997E-2</v>
      </c>
      <c r="F16" s="61" t="s">
        <v>737</v>
      </c>
      <c r="G16" s="11" t="s">
        <v>19</v>
      </c>
      <c r="H16" s="63"/>
      <c r="I16" s="64"/>
      <c r="J16" s="65"/>
      <c r="K16" s="66">
        <v>13390</v>
      </c>
      <c r="L16" s="67">
        <v>200</v>
      </c>
      <c r="M16" s="68">
        <f t="shared" si="0"/>
        <v>13190</v>
      </c>
      <c r="N16" s="69"/>
      <c r="O16" s="70"/>
      <c r="P16" s="71"/>
      <c r="Q16" s="310"/>
      <c r="R16" s="72"/>
      <c r="S16" s="73"/>
      <c r="T16" s="73"/>
      <c r="W16" s="74">
        <v>0</v>
      </c>
    </row>
    <row r="17" spans="2:23" ht="16.5" customHeight="1" thickBot="1" x14ac:dyDescent="0.35">
      <c r="B17" s="75" t="s">
        <v>708</v>
      </c>
      <c r="C17" s="76" t="s">
        <v>721</v>
      </c>
      <c r="D17" s="93" t="s">
        <v>738</v>
      </c>
      <c r="E17" s="78">
        <v>0</v>
      </c>
      <c r="F17" s="77" t="s">
        <v>739</v>
      </c>
      <c r="G17" s="79" t="s">
        <v>23</v>
      </c>
      <c r="H17" s="80"/>
      <c r="I17" s="81"/>
      <c r="J17" s="82"/>
      <c r="K17" s="83">
        <v>13590</v>
      </c>
      <c r="L17" s="84">
        <v>200</v>
      </c>
      <c r="M17" s="85">
        <f t="shared" si="0"/>
        <v>13390</v>
      </c>
      <c r="N17" s="86"/>
      <c r="O17" s="87"/>
      <c r="P17" s="88"/>
      <c r="Q17" s="311"/>
      <c r="R17" s="89"/>
      <c r="S17" s="90"/>
      <c r="T17" s="90"/>
      <c r="U17" s="12"/>
      <c r="V17" s="12"/>
      <c r="W17" s="91">
        <v>0</v>
      </c>
    </row>
    <row r="18" spans="2:23" ht="16.5" customHeight="1" x14ac:dyDescent="0.3">
      <c r="B18" s="43" t="s">
        <v>708</v>
      </c>
      <c r="C18" s="44" t="s">
        <v>740</v>
      </c>
      <c r="D18" s="94" t="s">
        <v>741</v>
      </c>
      <c r="E18" s="46">
        <v>7.4999999999999997E-2</v>
      </c>
      <c r="F18" s="45" t="s">
        <v>742</v>
      </c>
      <c r="G18" s="47" t="s">
        <v>19</v>
      </c>
      <c r="H18" s="48"/>
      <c r="I18" s="49"/>
      <c r="J18" s="50"/>
      <c r="K18" s="51">
        <v>11490</v>
      </c>
      <c r="L18" s="52">
        <v>200</v>
      </c>
      <c r="M18" s="53">
        <f>K18-L18</f>
        <v>11290</v>
      </c>
      <c r="N18" s="51">
        <v>11990</v>
      </c>
      <c r="O18" s="52">
        <v>500</v>
      </c>
      <c r="P18" s="53">
        <f>N18-O18</f>
        <v>11490</v>
      </c>
      <c r="Q18" s="564" t="s">
        <v>743</v>
      </c>
      <c r="R18" s="57"/>
      <c r="S18" s="58"/>
      <c r="T18" s="58"/>
      <c r="U18" s="10"/>
      <c r="V18" s="10"/>
      <c r="W18" s="59" t="s">
        <v>66</v>
      </c>
    </row>
    <row r="19" spans="2:23" ht="16.5" customHeight="1" x14ac:dyDescent="0.3">
      <c r="B19" s="5" t="s">
        <v>708</v>
      </c>
      <c r="C19" s="60" t="s">
        <v>740</v>
      </c>
      <c r="D19" s="92" t="s">
        <v>744</v>
      </c>
      <c r="E19" s="62">
        <v>0</v>
      </c>
      <c r="F19" s="11" t="s">
        <v>745</v>
      </c>
      <c r="G19" s="11" t="s">
        <v>23</v>
      </c>
      <c r="H19" s="63"/>
      <c r="I19" s="64"/>
      <c r="J19" s="65"/>
      <c r="K19" s="66">
        <v>11890</v>
      </c>
      <c r="L19" s="67">
        <v>200</v>
      </c>
      <c r="M19" s="68">
        <f>K19-L19</f>
        <v>11690</v>
      </c>
      <c r="N19" s="66">
        <v>12590</v>
      </c>
      <c r="O19" s="67">
        <v>500</v>
      </c>
      <c r="P19" s="68">
        <f>N19-O19</f>
        <v>12090</v>
      </c>
      <c r="Q19" s="565"/>
      <c r="R19" s="72"/>
      <c r="S19" s="73"/>
      <c r="T19" s="73"/>
      <c r="W19" s="74" t="s">
        <v>66</v>
      </c>
    </row>
    <row r="20" spans="2:23" ht="16.5" customHeight="1" x14ac:dyDescent="0.3">
      <c r="B20" s="5" t="s">
        <v>708</v>
      </c>
      <c r="C20" s="60" t="s">
        <v>740</v>
      </c>
      <c r="D20" s="92" t="s">
        <v>746</v>
      </c>
      <c r="E20" s="62">
        <v>7.4999999999999997E-2</v>
      </c>
      <c r="F20" s="11" t="s">
        <v>747</v>
      </c>
      <c r="G20" s="11" t="s">
        <v>19</v>
      </c>
      <c r="H20" s="63"/>
      <c r="I20" s="64"/>
      <c r="J20" s="65"/>
      <c r="K20" s="66">
        <v>12490</v>
      </c>
      <c r="L20" s="67">
        <v>200</v>
      </c>
      <c r="M20" s="68">
        <f t="shared" ref="M20:M31" si="1">K20-L20</f>
        <v>12290</v>
      </c>
      <c r="N20" s="66">
        <v>12890</v>
      </c>
      <c r="O20" s="67">
        <v>500</v>
      </c>
      <c r="P20" s="68">
        <f t="shared" ref="P20:P31" si="2">N20-O20</f>
        <v>12390</v>
      </c>
      <c r="Q20" s="312"/>
      <c r="R20" s="72"/>
      <c r="S20" s="73"/>
      <c r="T20" s="73"/>
      <c r="W20" s="74" t="s">
        <v>66</v>
      </c>
    </row>
    <row r="21" spans="2:23" ht="16.5" customHeight="1" thickBot="1" x14ac:dyDescent="0.35">
      <c r="B21" s="5" t="s">
        <v>708</v>
      </c>
      <c r="C21" s="60" t="s">
        <v>740</v>
      </c>
      <c r="D21" s="92" t="s">
        <v>748</v>
      </c>
      <c r="E21" s="62">
        <v>0</v>
      </c>
      <c r="F21" s="11" t="s">
        <v>749</v>
      </c>
      <c r="G21" s="11" t="s">
        <v>23</v>
      </c>
      <c r="H21" s="63"/>
      <c r="I21" s="64"/>
      <c r="J21" s="65"/>
      <c r="K21" s="66">
        <v>13090</v>
      </c>
      <c r="L21" s="67">
        <v>200</v>
      </c>
      <c r="M21" s="68">
        <f t="shared" si="1"/>
        <v>12890</v>
      </c>
      <c r="N21" s="66">
        <v>13490</v>
      </c>
      <c r="O21" s="67">
        <v>500</v>
      </c>
      <c r="P21" s="68">
        <f t="shared" si="2"/>
        <v>12990</v>
      </c>
      <c r="Q21" s="312"/>
      <c r="R21" s="72"/>
      <c r="S21" s="73"/>
      <c r="T21" s="73"/>
      <c r="W21" s="74" t="s">
        <v>66</v>
      </c>
    </row>
    <row r="22" spans="2:23" ht="16.5" customHeight="1" x14ac:dyDescent="0.3">
      <c r="B22" s="5" t="s">
        <v>708</v>
      </c>
      <c r="C22" s="60" t="s">
        <v>740</v>
      </c>
      <c r="D22" s="92" t="s">
        <v>750</v>
      </c>
      <c r="E22" s="62">
        <v>7.4999999999999997E-2</v>
      </c>
      <c r="F22" s="11" t="s">
        <v>751</v>
      </c>
      <c r="G22" s="11" t="s">
        <v>19</v>
      </c>
      <c r="H22" s="63"/>
      <c r="I22" s="64"/>
      <c r="J22" s="65"/>
      <c r="K22" s="66">
        <v>12890</v>
      </c>
      <c r="L22" s="67">
        <v>200</v>
      </c>
      <c r="M22" s="68">
        <f t="shared" si="1"/>
        <v>12690</v>
      </c>
      <c r="N22" s="66">
        <v>13290</v>
      </c>
      <c r="O22" s="67">
        <v>500</v>
      </c>
      <c r="P22" s="68">
        <f t="shared" si="2"/>
        <v>12790</v>
      </c>
      <c r="Q22" s="564" t="s">
        <v>743</v>
      </c>
      <c r="R22" s="72"/>
      <c r="S22" s="73"/>
      <c r="T22" s="73"/>
      <c r="W22" s="74" t="s">
        <v>66</v>
      </c>
    </row>
    <row r="23" spans="2:23" ht="16.5" customHeight="1" x14ac:dyDescent="0.3">
      <c r="B23" s="5" t="s">
        <v>708</v>
      </c>
      <c r="C23" s="60" t="s">
        <v>740</v>
      </c>
      <c r="D23" s="92" t="s">
        <v>752</v>
      </c>
      <c r="E23" s="62">
        <v>0</v>
      </c>
      <c r="F23" s="11" t="s">
        <v>753</v>
      </c>
      <c r="G23" s="11" t="s">
        <v>23</v>
      </c>
      <c r="H23" s="63"/>
      <c r="I23" s="64"/>
      <c r="J23" s="65"/>
      <c r="K23" s="66">
        <v>13290</v>
      </c>
      <c r="L23" s="67">
        <v>200</v>
      </c>
      <c r="M23" s="68">
        <f t="shared" si="1"/>
        <v>13090</v>
      </c>
      <c r="N23" s="66">
        <v>13890</v>
      </c>
      <c r="O23" s="67">
        <v>500</v>
      </c>
      <c r="P23" s="68">
        <f t="shared" si="2"/>
        <v>13390</v>
      </c>
      <c r="Q23" s="565"/>
      <c r="R23" s="72"/>
      <c r="S23" s="73"/>
      <c r="T23" s="73"/>
      <c r="W23" s="74" t="s">
        <v>66</v>
      </c>
    </row>
    <row r="24" spans="2:23" ht="16.5" customHeight="1" x14ac:dyDescent="0.3">
      <c r="B24" s="5" t="s">
        <v>708</v>
      </c>
      <c r="C24" s="60" t="s">
        <v>740</v>
      </c>
      <c r="D24" s="92" t="s">
        <v>754</v>
      </c>
      <c r="E24" s="62">
        <v>7.4999999999999997E-2</v>
      </c>
      <c r="F24" s="11" t="s">
        <v>755</v>
      </c>
      <c r="G24" s="11" t="s">
        <v>19</v>
      </c>
      <c r="H24" s="63"/>
      <c r="I24" s="64"/>
      <c r="J24" s="65"/>
      <c r="K24" s="66">
        <v>13590</v>
      </c>
      <c r="L24" s="67">
        <v>200</v>
      </c>
      <c r="M24" s="68">
        <f t="shared" si="1"/>
        <v>13390</v>
      </c>
      <c r="N24" s="66">
        <v>13990</v>
      </c>
      <c r="O24" s="67">
        <v>500</v>
      </c>
      <c r="P24" s="68">
        <f t="shared" si="2"/>
        <v>13490</v>
      </c>
      <c r="Q24" s="312"/>
      <c r="R24" s="72"/>
      <c r="S24" s="73"/>
      <c r="T24" s="73"/>
      <c r="W24" s="74" t="s">
        <v>66</v>
      </c>
    </row>
    <row r="25" spans="2:23" ht="16.5" customHeight="1" thickBot="1" x14ac:dyDescent="0.35">
      <c r="B25" s="75" t="s">
        <v>708</v>
      </c>
      <c r="C25" s="76" t="s">
        <v>740</v>
      </c>
      <c r="D25" s="95" t="s">
        <v>756</v>
      </c>
      <c r="E25" s="78">
        <v>0</v>
      </c>
      <c r="F25" s="79" t="s">
        <v>757</v>
      </c>
      <c r="G25" s="79" t="s">
        <v>23</v>
      </c>
      <c r="H25" s="80"/>
      <c r="I25" s="81"/>
      <c r="J25" s="82"/>
      <c r="K25" s="83">
        <v>13990</v>
      </c>
      <c r="L25" s="84">
        <v>200</v>
      </c>
      <c r="M25" s="85">
        <f t="shared" si="1"/>
        <v>13790</v>
      </c>
      <c r="N25" s="83">
        <v>14590</v>
      </c>
      <c r="O25" s="67">
        <v>500</v>
      </c>
      <c r="P25" s="85">
        <f t="shared" si="2"/>
        <v>14090</v>
      </c>
      <c r="Q25" s="313"/>
      <c r="R25" s="89"/>
      <c r="S25" s="90"/>
      <c r="T25" s="90"/>
      <c r="U25" s="12"/>
      <c r="V25" s="12"/>
      <c r="W25" s="91" t="s">
        <v>66</v>
      </c>
    </row>
    <row r="26" spans="2:23" ht="16.5" customHeight="1" x14ac:dyDescent="0.3">
      <c r="B26" s="43" t="s">
        <v>708</v>
      </c>
      <c r="C26" s="44" t="s">
        <v>758</v>
      </c>
      <c r="D26" s="45" t="s">
        <v>759</v>
      </c>
      <c r="E26" s="46">
        <v>0.1</v>
      </c>
      <c r="F26" s="45" t="s">
        <v>760</v>
      </c>
      <c r="G26" s="47" t="s">
        <v>19</v>
      </c>
      <c r="H26" s="48"/>
      <c r="I26" s="49"/>
      <c r="J26" s="50"/>
      <c r="K26" s="51">
        <v>12890</v>
      </c>
      <c r="L26" s="52">
        <v>200</v>
      </c>
      <c r="M26" s="53">
        <f t="shared" si="1"/>
        <v>12690</v>
      </c>
      <c r="N26" s="51">
        <v>12990</v>
      </c>
      <c r="O26" s="52">
        <v>400</v>
      </c>
      <c r="P26" s="53">
        <f t="shared" si="2"/>
        <v>12590</v>
      </c>
      <c r="Q26" s="564" t="s">
        <v>761</v>
      </c>
      <c r="R26" s="57">
        <v>7.0000000000000007E-2</v>
      </c>
      <c r="S26" s="58">
        <v>7.0000000000000007E-2</v>
      </c>
      <c r="T26" s="58">
        <v>7.0000000000000007E-2</v>
      </c>
      <c r="U26" s="10"/>
      <c r="V26" s="10" t="e">
        <v>#N/A</v>
      </c>
      <c r="W26" s="96" t="s">
        <v>66</v>
      </c>
    </row>
    <row r="27" spans="2:23" ht="16.5" customHeight="1" x14ac:dyDescent="0.3">
      <c r="B27" s="5" t="s">
        <v>708</v>
      </c>
      <c r="C27" s="60" t="s">
        <v>758</v>
      </c>
      <c r="D27" s="61" t="s">
        <v>762</v>
      </c>
      <c r="E27" s="62">
        <v>0</v>
      </c>
      <c r="F27" s="61" t="s">
        <v>763</v>
      </c>
      <c r="G27" s="11" t="s">
        <v>23</v>
      </c>
      <c r="H27" s="63"/>
      <c r="I27" s="64"/>
      <c r="J27" s="65"/>
      <c r="K27" s="66">
        <v>12890</v>
      </c>
      <c r="L27" s="67">
        <v>200</v>
      </c>
      <c r="M27" s="68">
        <f t="shared" si="1"/>
        <v>12690</v>
      </c>
      <c r="N27" s="66">
        <v>13490</v>
      </c>
      <c r="O27" s="67">
        <v>400</v>
      </c>
      <c r="P27" s="68">
        <f t="shared" si="2"/>
        <v>13090</v>
      </c>
      <c r="Q27" s="565"/>
      <c r="R27" s="72">
        <v>7.0000000000000007E-2</v>
      </c>
      <c r="S27" s="73">
        <v>7.0000000000000007E-2</v>
      </c>
      <c r="T27" s="73">
        <v>7.0000000000000007E-2</v>
      </c>
      <c r="V27" t="e">
        <v>#N/A</v>
      </c>
      <c r="W27" s="97" t="s">
        <v>66</v>
      </c>
    </row>
    <row r="28" spans="2:23" ht="16.5" customHeight="1" x14ac:dyDescent="0.3">
      <c r="B28" s="5" t="s">
        <v>708</v>
      </c>
      <c r="C28" s="60" t="s">
        <v>758</v>
      </c>
      <c r="D28" s="61" t="s">
        <v>764</v>
      </c>
      <c r="E28" s="62">
        <v>0.1</v>
      </c>
      <c r="F28" s="61" t="s">
        <v>765</v>
      </c>
      <c r="G28" s="11" t="s">
        <v>19</v>
      </c>
      <c r="H28" s="63"/>
      <c r="I28" s="64"/>
      <c r="J28" s="65"/>
      <c r="K28" s="66">
        <v>13790</v>
      </c>
      <c r="L28" s="67">
        <v>200</v>
      </c>
      <c r="M28" s="68">
        <f t="shared" si="1"/>
        <v>13590</v>
      </c>
      <c r="N28" s="66">
        <v>13990</v>
      </c>
      <c r="O28" s="67">
        <v>400</v>
      </c>
      <c r="P28" s="68">
        <f t="shared" si="2"/>
        <v>13590</v>
      </c>
      <c r="Q28" s="312"/>
      <c r="R28" s="72">
        <v>7.0000000000000007E-2</v>
      </c>
      <c r="S28" s="73">
        <v>7.0000000000000007E-2</v>
      </c>
      <c r="T28" s="73">
        <v>7.0000000000000007E-2</v>
      </c>
      <c r="V28" t="e">
        <v>#N/A</v>
      </c>
      <c r="W28" s="97" t="s">
        <v>66</v>
      </c>
    </row>
    <row r="29" spans="2:23" ht="16.5" customHeight="1" x14ac:dyDescent="0.3">
      <c r="B29" s="5" t="s">
        <v>708</v>
      </c>
      <c r="C29" s="60" t="s">
        <v>758</v>
      </c>
      <c r="D29" s="61" t="s">
        <v>766</v>
      </c>
      <c r="E29" s="62">
        <v>0</v>
      </c>
      <c r="F29" s="61" t="s">
        <v>767</v>
      </c>
      <c r="G29" s="11" t="s">
        <v>23</v>
      </c>
      <c r="H29" s="63"/>
      <c r="I29" s="64"/>
      <c r="J29" s="65"/>
      <c r="K29" s="66">
        <v>13790</v>
      </c>
      <c r="L29" s="67">
        <v>200</v>
      </c>
      <c r="M29" s="68">
        <f t="shared" si="1"/>
        <v>13590</v>
      </c>
      <c r="N29" s="66">
        <v>14490</v>
      </c>
      <c r="O29" s="67">
        <v>400</v>
      </c>
      <c r="P29" s="68">
        <f t="shared" si="2"/>
        <v>14090</v>
      </c>
      <c r="Q29" s="312"/>
      <c r="R29" s="72">
        <v>7.0000000000000007E-2</v>
      </c>
      <c r="S29" s="73">
        <v>7.0000000000000007E-2</v>
      </c>
      <c r="T29" s="73">
        <v>7.0000000000000007E-2</v>
      </c>
      <c r="V29" t="s">
        <v>649</v>
      </c>
      <c r="W29" s="97" t="s">
        <v>66</v>
      </c>
    </row>
    <row r="30" spans="2:23" ht="16.5" customHeight="1" x14ac:dyDescent="0.3">
      <c r="B30" s="5" t="s">
        <v>708</v>
      </c>
      <c r="C30" s="60" t="s">
        <v>758</v>
      </c>
      <c r="D30" s="61" t="s">
        <v>768</v>
      </c>
      <c r="E30" s="62">
        <v>0.1</v>
      </c>
      <c r="F30" s="61" t="s">
        <v>769</v>
      </c>
      <c r="G30" s="11" t="s">
        <v>19</v>
      </c>
      <c r="H30" s="63"/>
      <c r="I30" s="64"/>
      <c r="J30" s="65"/>
      <c r="K30" s="66">
        <v>14790</v>
      </c>
      <c r="L30" s="67">
        <v>200</v>
      </c>
      <c r="M30" s="68">
        <f t="shared" si="1"/>
        <v>14590</v>
      </c>
      <c r="N30" s="66">
        <v>14790</v>
      </c>
      <c r="O30" s="67">
        <v>700</v>
      </c>
      <c r="P30" s="68">
        <f t="shared" si="2"/>
        <v>14090</v>
      </c>
      <c r="Q30" s="312"/>
      <c r="R30" s="72">
        <v>7.0000000000000007E-2</v>
      </c>
      <c r="S30" s="73">
        <v>7.0000000000000007E-2</v>
      </c>
      <c r="T30" s="73">
        <v>7.0000000000000007E-2</v>
      </c>
      <c r="V30" t="s">
        <v>770</v>
      </c>
      <c r="W30" s="97" t="s">
        <v>66</v>
      </c>
    </row>
    <row r="31" spans="2:23" ht="16.5" customHeight="1" thickBot="1" x14ac:dyDescent="0.35">
      <c r="B31" s="75" t="s">
        <v>708</v>
      </c>
      <c r="C31" s="76" t="s">
        <v>758</v>
      </c>
      <c r="D31" s="77" t="s">
        <v>771</v>
      </c>
      <c r="E31" s="78">
        <v>0</v>
      </c>
      <c r="F31" s="77" t="s">
        <v>772</v>
      </c>
      <c r="G31" s="79" t="s">
        <v>23</v>
      </c>
      <c r="H31" s="80"/>
      <c r="I31" s="81"/>
      <c r="J31" s="82"/>
      <c r="K31" s="83">
        <v>14790</v>
      </c>
      <c r="L31" s="84">
        <v>200</v>
      </c>
      <c r="M31" s="85">
        <f t="shared" si="1"/>
        <v>14590</v>
      </c>
      <c r="N31" s="83">
        <v>15290</v>
      </c>
      <c r="O31" s="84">
        <v>700</v>
      </c>
      <c r="P31" s="85">
        <f t="shared" si="2"/>
        <v>14590</v>
      </c>
      <c r="Q31" s="312"/>
      <c r="R31" s="89">
        <v>7.0000000000000007E-2</v>
      </c>
      <c r="S31" s="90">
        <v>7.0000000000000007E-2</v>
      </c>
      <c r="T31" s="90">
        <v>7.0000000000000007E-2</v>
      </c>
      <c r="U31" s="12"/>
      <c r="V31" s="12" t="s">
        <v>655</v>
      </c>
      <c r="W31" s="98" t="s">
        <v>66</v>
      </c>
    </row>
    <row r="32" spans="2:23" ht="16.5" customHeight="1" x14ac:dyDescent="0.3">
      <c r="B32" s="43" t="s">
        <v>708</v>
      </c>
      <c r="C32" s="44" t="s">
        <v>758</v>
      </c>
      <c r="D32" s="45" t="s">
        <v>773</v>
      </c>
      <c r="E32" s="46">
        <v>0.1</v>
      </c>
      <c r="F32" s="45" t="s">
        <v>774</v>
      </c>
      <c r="G32" s="47" t="s">
        <v>19</v>
      </c>
      <c r="H32" s="48"/>
      <c r="I32" s="49"/>
      <c r="J32" s="50"/>
      <c r="K32" s="51">
        <v>12990</v>
      </c>
      <c r="L32" s="52">
        <v>100</v>
      </c>
      <c r="M32" s="53">
        <f t="shared" si="0"/>
        <v>12890</v>
      </c>
      <c r="N32" s="99"/>
      <c r="O32" s="52"/>
      <c r="P32" s="53"/>
      <c r="Q32" s="557" t="s">
        <v>775</v>
      </c>
      <c r="R32" s="72">
        <v>7.0000000000000007E-2</v>
      </c>
      <c r="S32" s="73">
        <v>7.0000000000000007E-2</v>
      </c>
      <c r="T32" s="73">
        <v>7.0000000000000007E-2</v>
      </c>
      <c r="V32" t="s">
        <v>655</v>
      </c>
      <c r="W32" s="74">
        <v>0</v>
      </c>
    </row>
    <row r="33" spans="2:23" ht="16.5" customHeight="1" x14ac:dyDescent="0.3">
      <c r="B33" s="5" t="s">
        <v>708</v>
      </c>
      <c r="C33" s="60" t="s">
        <v>758</v>
      </c>
      <c r="D33" s="61" t="s">
        <v>776</v>
      </c>
      <c r="E33" s="62">
        <v>0</v>
      </c>
      <c r="F33" s="61" t="s">
        <v>777</v>
      </c>
      <c r="G33" s="11" t="s">
        <v>23</v>
      </c>
      <c r="H33" s="63"/>
      <c r="I33" s="64"/>
      <c r="J33" s="65"/>
      <c r="K33" s="66">
        <v>12990</v>
      </c>
      <c r="L33" s="67">
        <v>100</v>
      </c>
      <c r="M33" s="68">
        <f t="shared" si="0"/>
        <v>12890</v>
      </c>
      <c r="N33" s="100"/>
      <c r="O33" s="67"/>
      <c r="P33" s="68"/>
      <c r="Q33" s="558"/>
      <c r="R33" s="72">
        <v>7.0000000000000007E-2</v>
      </c>
      <c r="S33" s="73">
        <v>7.0000000000000007E-2</v>
      </c>
      <c r="T33" s="73">
        <v>7.0000000000000007E-2</v>
      </c>
      <c r="V33" t="s">
        <v>778</v>
      </c>
      <c r="W33" s="74">
        <v>0</v>
      </c>
    </row>
    <row r="34" spans="2:23" ht="16.5" customHeight="1" x14ac:dyDescent="0.3">
      <c r="B34" s="5" t="s">
        <v>708</v>
      </c>
      <c r="C34" s="60" t="s">
        <v>758</v>
      </c>
      <c r="D34" s="61" t="s">
        <v>779</v>
      </c>
      <c r="E34" s="62">
        <v>0.1</v>
      </c>
      <c r="F34" s="61" t="s">
        <v>780</v>
      </c>
      <c r="G34" s="11" t="s">
        <v>19</v>
      </c>
      <c r="H34" s="63"/>
      <c r="I34" s="64"/>
      <c r="J34" s="65"/>
      <c r="K34" s="66">
        <v>14190</v>
      </c>
      <c r="L34" s="67">
        <v>200</v>
      </c>
      <c r="M34" s="68">
        <f t="shared" si="0"/>
        <v>13990</v>
      </c>
      <c r="N34" s="100"/>
      <c r="O34" s="67"/>
      <c r="P34" s="68"/>
      <c r="Q34" s="314"/>
      <c r="R34" s="72">
        <v>7.0000000000000007E-2</v>
      </c>
      <c r="S34" s="73">
        <v>7.0000000000000007E-2</v>
      </c>
      <c r="T34" s="73">
        <v>7.0000000000000007E-2</v>
      </c>
      <c r="V34" t="s">
        <v>778</v>
      </c>
      <c r="W34" s="74">
        <v>0</v>
      </c>
    </row>
    <row r="35" spans="2:23" ht="16.5" customHeight="1" x14ac:dyDescent="0.3">
      <c r="B35" s="5" t="s">
        <v>708</v>
      </c>
      <c r="C35" s="60" t="s">
        <v>758</v>
      </c>
      <c r="D35" s="61" t="s">
        <v>781</v>
      </c>
      <c r="E35" s="62">
        <v>0</v>
      </c>
      <c r="F35" s="61" t="s">
        <v>782</v>
      </c>
      <c r="G35" s="11" t="s">
        <v>23</v>
      </c>
      <c r="H35" s="63"/>
      <c r="I35" s="64"/>
      <c r="J35" s="65"/>
      <c r="K35" s="66">
        <v>13990</v>
      </c>
      <c r="L35" s="67">
        <v>200</v>
      </c>
      <c r="M35" s="68">
        <f t="shared" si="0"/>
        <v>13790</v>
      </c>
      <c r="N35" s="100"/>
      <c r="O35" s="67"/>
      <c r="P35" s="68"/>
      <c r="Q35" s="314"/>
      <c r="R35" s="72">
        <v>7.0000000000000007E-2</v>
      </c>
      <c r="S35" s="73">
        <v>7.0000000000000007E-2</v>
      </c>
      <c r="T35" s="73">
        <v>7.0000000000000007E-2</v>
      </c>
      <c r="V35" t="s">
        <v>667</v>
      </c>
      <c r="W35" s="74">
        <v>0</v>
      </c>
    </row>
    <row r="36" spans="2:23" ht="16.5" customHeight="1" x14ac:dyDescent="0.3">
      <c r="B36" s="5" t="s">
        <v>708</v>
      </c>
      <c r="C36" s="60" t="s">
        <v>758</v>
      </c>
      <c r="D36" s="61" t="s">
        <v>783</v>
      </c>
      <c r="E36" s="62">
        <v>0.1</v>
      </c>
      <c r="F36" s="61" t="s">
        <v>784</v>
      </c>
      <c r="G36" s="11" t="s">
        <v>19</v>
      </c>
      <c r="H36" s="63"/>
      <c r="I36" s="64"/>
      <c r="J36" s="65"/>
      <c r="K36" s="66">
        <v>14990</v>
      </c>
      <c r="L36" s="67">
        <v>200</v>
      </c>
      <c r="M36" s="68">
        <f t="shared" si="0"/>
        <v>14790</v>
      </c>
      <c r="N36" s="100"/>
      <c r="O36" s="67"/>
      <c r="P36" s="68"/>
      <c r="Q36" s="314"/>
      <c r="R36" s="72">
        <v>7.0000000000000007E-2</v>
      </c>
      <c r="S36" s="73">
        <v>7.0000000000000007E-2</v>
      </c>
      <c r="T36" s="73">
        <v>7.0000000000000007E-2</v>
      </c>
      <c r="V36" t="s">
        <v>667</v>
      </c>
      <c r="W36" s="74">
        <v>0</v>
      </c>
    </row>
    <row r="37" spans="2:23" ht="16.5" customHeight="1" thickBot="1" x14ac:dyDescent="0.35">
      <c r="B37" s="5" t="s">
        <v>708</v>
      </c>
      <c r="C37" s="60" t="s">
        <v>758</v>
      </c>
      <c r="D37" s="61" t="s">
        <v>785</v>
      </c>
      <c r="E37" s="62">
        <v>0</v>
      </c>
      <c r="F37" s="61" t="s">
        <v>786</v>
      </c>
      <c r="G37" s="11" t="s">
        <v>23</v>
      </c>
      <c r="H37" s="63"/>
      <c r="I37" s="64"/>
      <c r="J37" s="65"/>
      <c r="K37" s="66">
        <v>14990</v>
      </c>
      <c r="L37" s="67">
        <v>200</v>
      </c>
      <c r="M37" s="68">
        <f t="shared" si="0"/>
        <v>14790</v>
      </c>
      <c r="N37" s="100"/>
      <c r="O37" s="67"/>
      <c r="P37" s="68"/>
      <c r="Q37" s="314"/>
      <c r="R37" s="72">
        <v>7.0000000000000007E-2</v>
      </c>
      <c r="S37" s="73">
        <v>7.0000000000000007E-2</v>
      </c>
      <c r="T37" s="73">
        <v>7.0000000000000007E-2</v>
      </c>
      <c r="V37" t="s">
        <v>670</v>
      </c>
      <c r="W37" s="74">
        <v>0</v>
      </c>
    </row>
    <row r="38" spans="2:23" ht="16.5" customHeight="1" x14ac:dyDescent="0.3">
      <c r="B38" s="5" t="s">
        <v>708</v>
      </c>
      <c r="C38" s="60" t="s">
        <v>758</v>
      </c>
      <c r="D38" s="61" t="s">
        <v>787</v>
      </c>
      <c r="E38" s="62">
        <v>0.1</v>
      </c>
      <c r="F38" s="61" t="s">
        <v>788</v>
      </c>
      <c r="G38" s="11" t="s">
        <v>19</v>
      </c>
      <c r="H38" s="63"/>
      <c r="I38" s="64"/>
      <c r="J38" s="65"/>
      <c r="K38" s="66">
        <v>13890</v>
      </c>
      <c r="L38" s="67">
        <v>200</v>
      </c>
      <c r="M38" s="68">
        <f t="shared" si="0"/>
        <v>13690</v>
      </c>
      <c r="N38" s="100"/>
      <c r="O38" s="67"/>
      <c r="P38" s="68"/>
      <c r="Q38" s="557" t="s">
        <v>775</v>
      </c>
      <c r="R38" s="72">
        <v>7.0000000000000007E-2</v>
      </c>
      <c r="S38" s="73">
        <v>7.0000000000000007E-2</v>
      </c>
      <c r="T38" s="73">
        <v>7.0000000000000007E-2</v>
      </c>
      <c r="V38" t="s">
        <v>670</v>
      </c>
      <c r="W38" s="74">
        <v>0</v>
      </c>
    </row>
    <row r="39" spans="2:23" ht="16.5" customHeight="1" x14ac:dyDescent="0.3">
      <c r="B39" s="5" t="s">
        <v>708</v>
      </c>
      <c r="C39" s="60" t="s">
        <v>758</v>
      </c>
      <c r="D39" s="61" t="s">
        <v>789</v>
      </c>
      <c r="E39" s="62">
        <v>0</v>
      </c>
      <c r="F39" s="61" t="s">
        <v>790</v>
      </c>
      <c r="G39" s="11" t="s">
        <v>23</v>
      </c>
      <c r="H39" s="63"/>
      <c r="I39" s="64"/>
      <c r="J39" s="65"/>
      <c r="K39" s="66">
        <v>13690</v>
      </c>
      <c r="L39" s="67">
        <v>200</v>
      </c>
      <c r="M39" s="68">
        <f t="shared" si="0"/>
        <v>13490</v>
      </c>
      <c r="N39" s="100"/>
      <c r="O39" s="67"/>
      <c r="P39" s="68"/>
      <c r="Q39" s="558"/>
      <c r="R39" s="72">
        <v>7.0000000000000007E-2</v>
      </c>
      <c r="S39" s="73">
        <v>7.0000000000000007E-2</v>
      </c>
      <c r="T39" s="73">
        <v>7.0000000000000007E-2</v>
      </c>
      <c r="V39" t="s">
        <v>791</v>
      </c>
      <c r="W39" s="74">
        <v>0</v>
      </c>
    </row>
    <row r="40" spans="2:23" ht="16.5" customHeight="1" x14ac:dyDescent="0.3">
      <c r="B40" s="5" t="s">
        <v>708</v>
      </c>
      <c r="C40" s="60" t="s">
        <v>758</v>
      </c>
      <c r="D40" s="61" t="s">
        <v>792</v>
      </c>
      <c r="E40" s="62">
        <v>0.1</v>
      </c>
      <c r="F40" s="61" t="s">
        <v>793</v>
      </c>
      <c r="G40" s="11" t="s">
        <v>19</v>
      </c>
      <c r="H40" s="63"/>
      <c r="I40" s="64"/>
      <c r="J40" s="65"/>
      <c r="K40" s="66">
        <v>15090</v>
      </c>
      <c r="L40" s="67">
        <v>200</v>
      </c>
      <c r="M40" s="68">
        <f t="shared" si="0"/>
        <v>14890</v>
      </c>
      <c r="N40" s="100"/>
      <c r="O40" s="67"/>
      <c r="P40" s="68"/>
      <c r="Q40" s="314"/>
      <c r="R40" s="72">
        <v>7.0000000000000007E-2</v>
      </c>
      <c r="S40" s="73">
        <v>7.0000000000000007E-2</v>
      </c>
      <c r="T40" s="73">
        <v>7.0000000000000007E-2</v>
      </c>
      <c r="V40" t="s">
        <v>791</v>
      </c>
      <c r="W40" s="74">
        <v>0</v>
      </c>
    </row>
    <row r="41" spans="2:23" ht="16.5" customHeight="1" x14ac:dyDescent="0.3">
      <c r="B41" s="5" t="s">
        <v>708</v>
      </c>
      <c r="C41" s="60" t="s">
        <v>758</v>
      </c>
      <c r="D41" s="61" t="s">
        <v>794</v>
      </c>
      <c r="E41" s="62">
        <v>0</v>
      </c>
      <c r="F41" s="61" t="s">
        <v>795</v>
      </c>
      <c r="G41" s="11" t="s">
        <v>23</v>
      </c>
      <c r="H41" s="63"/>
      <c r="I41" s="64"/>
      <c r="J41" s="65"/>
      <c r="K41" s="66">
        <v>14790</v>
      </c>
      <c r="L41" s="67">
        <v>200</v>
      </c>
      <c r="M41" s="68">
        <f t="shared" si="0"/>
        <v>14590</v>
      </c>
      <c r="N41" s="100"/>
      <c r="O41" s="67"/>
      <c r="P41" s="68"/>
      <c r="Q41" s="314"/>
      <c r="R41" s="72">
        <v>7.0000000000000007E-2</v>
      </c>
      <c r="S41" s="73">
        <v>7.0000000000000007E-2</v>
      </c>
      <c r="T41" s="73">
        <v>7.0000000000000007E-2</v>
      </c>
      <c r="V41" t="s">
        <v>796</v>
      </c>
      <c r="W41" s="74">
        <v>0</v>
      </c>
    </row>
    <row r="42" spans="2:23" ht="16.5" customHeight="1" x14ac:dyDescent="0.3">
      <c r="B42" s="5" t="s">
        <v>708</v>
      </c>
      <c r="C42" s="60" t="s">
        <v>758</v>
      </c>
      <c r="D42" s="61" t="s">
        <v>797</v>
      </c>
      <c r="E42" s="62">
        <v>0.1</v>
      </c>
      <c r="F42" s="61" t="s">
        <v>798</v>
      </c>
      <c r="G42" s="11" t="s">
        <v>19</v>
      </c>
      <c r="H42" s="66">
        <v>14890</v>
      </c>
      <c r="I42" s="67">
        <v>400</v>
      </c>
      <c r="J42" s="101">
        <f t="shared" ref="J42:J43" si="3">H42-I42</f>
        <v>14490</v>
      </c>
      <c r="K42" s="66">
        <v>15890</v>
      </c>
      <c r="L42" s="67">
        <v>200</v>
      </c>
      <c r="M42" s="68">
        <f t="shared" si="0"/>
        <v>15690</v>
      </c>
      <c r="N42" s="100"/>
      <c r="O42" s="67"/>
      <c r="P42" s="68"/>
      <c r="Q42" s="314"/>
      <c r="R42" s="72">
        <v>7.0000000000000007E-2</v>
      </c>
      <c r="S42" s="73">
        <v>7.0000000000000007E-2</v>
      </c>
      <c r="T42" s="73">
        <v>7.0000000000000007E-2</v>
      </c>
      <c r="V42" t="s">
        <v>796</v>
      </c>
      <c r="W42" s="74">
        <v>0</v>
      </c>
    </row>
    <row r="43" spans="2:23" ht="16.5" customHeight="1" thickBot="1" x14ac:dyDescent="0.35">
      <c r="B43" s="5" t="s">
        <v>708</v>
      </c>
      <c r="C43" s="60" t="s">
        <v>758</v>
      </c>
      <c r="D43" s="61" t="s">
        <v>799</v>
      </c>
      <c r="E43" s="62">
        <v>0</v>
      </c>
      <c r="F43" s="61" t="s">
        <v>800</v>
      </c>
      <c r="G43" s="11" t="s">
        <v>23</v>
      </c>
      <c r="H43" s="66">
        <v>14790</v>
      </c>
      <c r="I43" s="67">
        <v>400</v>
      </c>
      <c r="J43" s="101">
        <f t="shared" si="3"/>
        <v>14390</v>
      </c>
      <c r="K43" s="66">
        <v>15590</v>
      </c>
      <c r="L43" s="67">
        <v>200</v>
      </c>
      <c r="M43" s="68">
        <f t="shared" si="0"/>
        <v>15390</v>
      </c>
      <c r="N43" s="100"/>
      <c r="O43" s="67"/>
      <c r="P43" s="68"/>
      <c r="Q43" s="314"/>
      <c r="R43" s="72">
        <v>7.0000000000000007E-2</v>
      </c>
      <c r="S43" s="73">
        <v>7.0000000000000007E-2</v>
      </c>
      <c r="T43" s="73">
        <v>7.0000000000000007E-2</v>
      </c>
      <c r="V43" t="s">
        <v>801</v>
      </c>
      <c r="W43" s="74">
        <v>0</v>
      </c>
    </row>
    <row r="44" spans="2:23" ht="16.5" customHeight="1" x14ac:dyDescent="0.3">
      <c r="B44" s="43" t="s">
        <v>708</v>
      </c>
      <c r="C44" s="44" t="s">
        <v>802</v>
      </c>
      <c r="D44" s="10" t="s">
        <v>803</v>
      </c>
      <c r="E44" s="102">
        <v>0.1</v>
      </c>
      <c r="F44" s="47" t="s">
        <v>804</v>
      </c>
      <c r="G44" s="47" t="s">
        <v>19</v>
      </c>
      <c r="H44" s="50"/>
      <c r="I44" s="103"/>
      <c r="J44" s="104"/>
      <c r="K44" s="105">
        <v>13590</v>
      </c>
      <c r="L44" s="106">
        <v>200</v>
      </c>
      <c r="M44" s="107">
        <f t="shared" si="0"/>
        <v>13390</v>
      </c>
      <c r="N44" s="105">
        <v>13590</v>
      </c>
      <c r="O44" s="342">
        <v>200</v>
      </c>
      <c r="P44" s="343">
        <f t="shared" ref="P44:P57" si="4">N44-O44</f>
        <v>13390</v>
      </c>
      <c r="Q44" s="564" t="s">
        <v>805</v>
      </c>
      <c r="R44" s="57"/>
      <c r="S44" s="58"/>
      <c r="T44" s="58"/>
      <c r="U44" s="10"/>
      <c r="V44" s="10"/>
      <c r="W44" s="59" t="s">
        <v>66</v>
      </c>
    </row>
    <row r="45" spans="2:23" ht="16.5" customHeight="1" x14ac:dyDescent="0.3">
      <c r="B45" s="5" t="s">
        <v>708</v>
      </c>
      <c r="C45" s="60" t="s">
        <v>802</v>
      </c>
      <c r="D45" t="s">
        <v>806</v>
      </c>
      <c r="E45" s="108">
        <v>0</v>
      </c>
      <c r="F45" s="11" t="s">
        <v>807</v>
      </c>
      <c r="G45" s="11" t="s">
        <v>23</v>
      </c>
      <c r="H45" s="65"/>
      <c r="I45" s="109"/>
      <c r="J45" s="110"/>
      <c r="K45" s="101">
        <v>13690</v>
      </c>
      <c r="L45" s="111">
        <v>200</v>
      </c>
      <c r="M45" s="112">
        <f t="shared" si="0"/>
        <v>13490</v>
      </c>
      <c r="N45" s="101">
        <v>14190</v>
      </c>
      <c r="O45" s="344">
        <v>200</v>
      </c>
      <c r="P45" s="345">
        <f t="shared" si="4"/>
        <v>13990</v>
      </c>
      <c r="Q45" s="565"/>
      <c r="R45" s="72"/>
      <c r="S45" s="73"/>
      <c r="T45" s="73"/>
      <c r="W45" s="74"/>
    </row>
    <row r="46" spans="2:23" ht="16.5" customHeight="1" x14ac:dyDescent="0.3">
      <c r="B46" s="5" t="s">
        <v>708</v>
      </c>
      <c r="C46" s="60" t="s">
        <v>802</v>
      </c>
      <c r="D46" s="11" t="s">
        <v>808</v>
      </c>
      <c r="E46" s="108">
        <v>0.1</v>
      </c>
      <c r="F46" s="11" t="s">
        <v>809</v>
      </c>
      <c r="G46" s="11" t="s">
        <v>19</v>
      </c>
      <c r="H46" s="65"/>
      <c r="I46" s="109"/>
      <c r="J46" s="110"/>
      <c r="K46" s="101">
        <v>14590</v>
      </c>
      <c r="L46" s="111">
        <v>200</v>
      </c>
      <c r="M46" s="112">
        <f t="shared" si="0"/>
        <v>14390</v>
      </c>
      <c r="N46" s="101">
        <v>14890</v>
      </c>
      <c r="O46" s="111">
        <v>200</v>
      </c>
      <c r="P46" s="112">
        <f t="shared" si="4"/>
        <v>14690</v>
      </c>
      <c r="Q46" s="315"/>
      <c r="R46" s="72"/>
      <c r="S46" s="73"/>
      <c r="T46" s="73"/>
      <c r="W46" s="74" t="s">
        <v>66</v>
      </c>
    </row>
    <row r="47" spans="2:23" ht="16.5" customHeight="1" x14ac:dyDescent="0.3">
      <c r="B47" s="5" t="s">
        <v>708</v>
      </c>
      <c r="C47" s="60" t="s">
        <v>802</v>
      </c>
      <c r="D47" s="11" t="s">
        <v>810</v>
      </c>
      <c r="E47" s="108">
        <v>0</v>
      </c>
      <c r="F47" s="11" t="s">
        <v>811</v>
      </c>
      <c r="G47" s="11" t="s">
        <v>23</v>
      </c>
      <c r="H47" s="65"/>
      <c r="I47" s="109"/>
      <c r="J47" s="110"/>
      <c r="K47" s="101">
        <v>14690</v>
      </c>
      <c r="L47" s="111">
        <v>200</v>
      </c>
      <c r="M47" s="112">
        <f t="shared" si="0"/>
        <v>14490</v>
      </c>
      <c r="N47" s="101">
        <v>15490</v>
      </c>
      <c r="O47" s="111">
        <v>200</v>
      </c>
      <c r="P47" s="112">
        <f t="shared" si="4"/>
        <v>15290</v>
      </c>
      <c r="Q47" s="315"/>
      <c r="R47" s="72"/>
      <c r="S47" s="73"/>
      <c r="T47" s="73"/>
      <c r="W47" s="74"/>
    </row>
    <row r="48" spans="2:23" ht="16.5" customHeight="1" x14ac:dyDescent="0.3">
      <c r="B48" s="5" t="s">
        <v>708</v>
      </c>
      <c r="C48" s="60" t="s">
        <v>802</v>
      </c>
      <c r="D48" s="11" t="s">
        <v>812</v>
      </c>
      <c r="E48" s="108">
        <v>0.1</v>
      </c>
      <c r="F48" s="11" t="s">
        <v>813</v>
      </c>
      <c r="G48" s="11" t="s">
        <v>19</v>
      </c>
      <c r="H48" s="65"/>
      <c r="I48" s="109"/>
      <c r="J48" s="110"/>
      <c r="K48" s="101">
        <v>14890</v>
      </c>
      <c r="L48" s="111">
        <v>200</v>
      </c>
      <c r="M48" s="112">
        <f t="shared" si="0"/>
        <v>14690</v>
      </c>
      <c r="N48" s="101">
        <v>15390</v>
      </c>
      <c r="O48" s="111">
        <v>200</v>
      </c>
      <c r="P48" s="112">
        <f t="shared" si="4"/>
        <v>15190</v>
      </c>
      <c r="Q48" s="315"/>
      <c r="R48" s="72"/>
      <c r="S48" s="73"/>
      <c r="T48" s="73"/>
      <c r="W48" s="74" t="s">
        <v>66</v>
      </c>
    </row>
    <row r="49" spans="2:23" ht="16.5" customHeight="1" thickBot="1" x14ac:dyDescent="0.35">
      <c r="B49" s="5" t="s">
        <v>708</v>
      </c>
      <c r="C49" s="60" t="s">
        <v>802</v>
      </c>
      <c r="D49" s="11" t="s">
        <v>814</v>
      </c>
      <c r="E49" s="108">
        <v>0</v>
      </c>
      <c r="F49" s="11" t="s">
        <v>815</v>
      </c>
      <c r="G49" s="11" t="s">
        <v>23</v>
      </c>
      <c r="H49" s="65"/>
      <c r="I49" s="109"/>
      <c r="J49" s="110"/>
      <c r="K49" s="101">
        <v>14990</v>
      </c>
      <c r="L49" s="111">
        <v>200</v>
      </c>
      <c r="M49" s="112">
        <f t="shared" si="0"/>
        <v>14790</v>
      </c>
      <c r="N49" s="101">
        <v>15990</v>
      </c>
      <c r="O49" s="111">
        <v>200</v>
      </c>
      <c r="P49" s="112">
        <f t="shared" si="4"/>
        <v>15790</v>
      </c>
      <c r="Q49" s="315"/>
      <c r="R49" s="72"/>
      <c r="S49" s="73"/>
      <c r="T49" s="73"/>
      <c r="W49" s="74"/>
    </row>
    <row r="50" spans="2:23" ht="16.5" customHeight="1" x14ac:dyDescent="0.3">
      <c r="B50" s="5" t="s">
        <v>708</v>
      </c>
      <c r="C50" s="60" t="s">
        <v>802</v>
      </c>
      <c r="D50" t="s">
        <v>816</v>
      </c>
      <c r="E50" s="108">
        <v>0.1</v>
      </c>
      <c r="F50" s="11" t="s">
        <v>817</v>
      </c>
      <c r="G50" s="11" t="s">
        <v>19</v>
      </c>
      <c r="H50" s="65"/>
      <c r="I50" s="109"/>
      <c r="J50" s="110"/>
      <c r="K50" s="101">
        <v>14390</v>
      </c>
      <c r="L50" s="111">
        <v>200</v>
      </c>
      <c r="M50" s="112">
        <f t="shared" si="0"/>
        <v>14190</v>
      </c>
      <c r="N50" s="346">
        <v>14690</v>
      </c>
      <c r="O50" s="344">
        <v>200</v>
      </c>
      <c r="P50" s="345">
        <f t="shared" si="4"/>
        <v>14490</v>
      </c>
      <c r="Q50" s="564" t="s">
        <v>805</v>
      </c>
      <c r="R50" s="72"/>
      <c r="S50" s="73"/>
      <c r="T50" s="73"/>
      <c r="W50" s="74" t="s">
        <v>66</v>
      </c>
    </row>
    <row r="51" spans="2:23" ht="16.5" customHeight="1" x14ac:dyDescent="0.3">
      <c r="B51" s="5" t="s">
        <v>708</v>
      </c>
      <c r="C51" s="60" t="s">
        <v>802</v>
      </c>
      <c r="D51" t="s">
        <v>818</v>
      </c>
      <c r="E51" s="108">
        <v>0</v>
      </c>
      <c r="F51" s="11" t="s">
        <v>819</v>
      </c>
      <c r="G51" s="11" t="s">
        <v>23</v>
      </c>
      <c r="H51" s="65"/>
      <c r="I51" s="109"/>
      <c r="J51" s="110"/>
      <c r="K51" s="101">
        <v>14490</v>
      </c>
      <c r="L51" s="111">
        <v>200</v>
      </c>
      <c r="M51" s="112">
        <f t="shared" si="0"/>
        <v>14290</v>
      </c>
      <c r="N51" s="346">
        <v>15290</v>
      </c>
      <c r="O51" s="344">
        <v>200</v>
      </c>
      <c r="P51" s="345">
        <f t="shared" si="4"/>
        <v>15090</v>
      </c>
      <c r="Q51" s="565"/>
      <c r="R51" s="72"/>
      <c r="S51" s="73"/>
      <c r="T51" s="73"/>
      <c r="W51" s="74"/>
    </row>
    <row r="52" spans="2:23" ht="16.5" customHeight="1" x14ac:dyDescent="0.3">
      <c r="B52" s="5" t="s">
        <v>708</v>
      </c>
      <c r="C52" s="60" t="s">
        <v>802</v>
      </c>
      <c r="D52" s="11" t="s">
        <v>820</v>
      </c>
      <c r="E52" s="108">
        <v>0.1</v>
      </c>
      <c r="F52" s="11" t="s">
        <v>821</v>
      </c>
      <c r="G52" s="11" t="s">
        <v>19</v>
      </c>
      <c r="H52" s="65"/>
      <c r="I52" s="109"/>
      <c r="J52" s="110"/>
      <c r="K52" s="101">
        <v>15490</v>
      </c>
      <c r="L52" s="111">
        <v>200</v>
      </c>
      <c r="M52" s="112">
        <f t="shared" si="0"/>
        <v>15290</v>
      </c>
      <c r="N52" s="101">
        <v>15990</v>
      </c>
      <c r="O52" s="111">
        <v>200</v>
      </c>
      <c r="P52" s="112">
        <f t="shared" si="4"/>
        <v>15790</v>
      </c>
      <c r="Q52" s="315"/>
      <c r="R52" s="72"/>
      <c r="S52" s="73"/>
      <c r="T52" s="73"/>
      <c r="W52" s="74" t="s">
        <v>66</v>
      </c>
    </row>
    <row r="53" spans="2:23" ht="16.5" customHeight="1" x14ac:dyDescent="0.3">
      <c r="B53" s="5" t="s">
        <v>708</v>
      </c>
      <c r="C53" s="60" t="s">
        <v>802</v>
      </c>
      <c r="D53" s="11" t="s">
        <v>822</v>
      </c>
      <c r="E53" s="108">
        <v>0</v>
      </c>
      <c r="F53" s="11" t="s">
        <v>823</v>
      </c>
      <c r="G53" s="11" t="s">
        <v>23</v>
      </c>
      <c r="H53" s="65"/>
      <c r="I53" s="109"/>
      <c r="J53" s="110"/>
      <c r="K53" s="101">
        <v>15590</v>
      </c>
      <c r="L53" s="111">
        <v>200</v>
      </c>
      <c r="M53" s="112">
        <f t="shared" si="0"/>
        <v>15390</v>
      </c>
      <c r="N53" s="101">
        <v>16590</v>
      </c>
      <c r="O53" s="111">
        <v>200</v>
      </c>
      <c r="P53" s="112">
        <f t="shared" si="4"/>
        <v>16390</v>
      </c>
      <c r="Q53" s="315"/>
      <c r="R53" s="72"/>
      <c r="S53" s="73"/>
      <c r="T53" s="73"/>
      <c r="W53" s="74"/>
    </row>
    <row r="54" spans="2:23" ht="16.5" customHeight="1" x14ac:dyDescent="0.3">
      <c r="B54" s="5" t="s">
        <v>708</v>
      </c>
      <c r="C54" s="60" t="s">
        <v>802</v>
      </c>
      <c r="D54" s="11" t="s">
        <v>824</v>
      </c>
      <c r="E54" s="108">
        <v>0.1</v>
      </c>
      <c r="F54" s="11" t="s">
        <v>825</v>
      </c>
      <c r="G54" s="11" t="s">
        <v>19</v>
      </c>
      <c r="H54" s="65"/>
      <c r="I54" s="109"/>
      <c r="J54" s="110"/>
      <c r="K54" s="101">
        <v>16190</v>
      </c>
      <c r="L54" s="111">
        <v>200</v>
      </c>
      <c r="M54" s="112">
        <f t="shared" si="0"/>
        <v>15990</v>
      </c>
      <c r="N54" s="101">
        <v>16690</v>
      </c>
      <c r="O54" s="111">
        <v>200</v>
      </c>
      <c r="P54" s="112">
        <f t="shared" si="4"/>
        <v>16490</v>
      </c>
      <c r="Q54" s="315"/>
      <c r="R54" s="72"/>
      <c r="S54" s="73"/>
      <c r="T54" s="73"/>
      <c r="W54" s="74" t="s">
        <v>66</v>
      </c>
    </row>
    <row r="55" spans="2:23" ht="16.5" customHeight="1" thickBot="1" x14ac:dyDescent="0.35">
      <c r="B55" s="75" t="s">
        <v>708</v>
      </c>
      <c r="C55" s="76" t="s">
        <v>802</v>
      </c>
      <c r="D55" s="79" t="s">
        <v>826</v>
      </c>
      <c r="E55" s="113">
        <v>0</v>
      </c>
      <c r="F55" s="79" t="s">
        <v>827</v>
      </c>
      <c r="G55" s="79" t="s">
        <v>23</v>
      </c>
      <c r="H55" s="82"/>
      <c r="I55" s="114"/>
      <c r="J55" s="115"/>
      <c r="K55" s="116">
        <v>16290</v>
      </c>
      <c r="L55" s="117">
        <v>200</v>
      </c>
      <c r="M55" s="118">
        <f t="shared" si="0"/>
        <v>16090</v>
      </c>
      <c r="N55" s="116">
        <v>17290</v>
      </c>
      <c r="O55" s="117">
        <v>200</v>
      </c>
      <c r="P55" s="118">
        <f t="shared" si="4"/>
        <v>17090</v>
      </c>
      <c r="Q55" s="316"/>
      <c r="R55" s="90"/>
      <c r="S55" s="90"/>
      <c r="T55" s="90"/>
      <c r="U55" s="12"/>
      <c r="V55" s="12"/>
      <c r="W55" s="91"/>
    </row>
    <row r="56" spans="2:23" ht="16.5" customHeight="1" x14ac:dyDescent="0.3">
      <c r="B56" s="5" t="s">
        <v>708</v>
      </c>
      <c r="C56" s="60" t="s">
        <v>828</v>
      </c>
      <c r="D56" s="61" t="s">
        <v>829</v>
      </c>
      <c r="E56" s="108">
        <v>0.1</v>
      </c>
      <c r="F56" s="61" t="s">
        <v>830</v>
      </c>
      <c r="G56" s="11" t="s">
        <v>19</v>
      </c>
      <c r="H56" s="63"/>
      <c r="I56" s="64"/>
      <c r="J56" s="65"/>
      <c r="K56" s="66">
        <v>14590</v>
      </c>
      <c r="L56" s="67">
        <v>200</v>
      </c>
      <c r="M56" s="68">
        <f t="shared" si="0"/>
        <v>14390</v>
      </c>
      <c r="N56" s="66">
        <v>14590</v>
      </c>
      <c r="O56" s="67">
        <v>0</v>
      </c>
      <c r="P56" s="68">
        <f t="shared" si="4"/>
        <v>14590</v>
      </c>
      <c r="Q56" s="564" t="s">
        <v>831</v>
      </c>
      <c r="R56" s="72"/>
      <c r="S56" s="73"/>
      <c r="T56" s="73"/>
      <c r="W56" s="74">
        <v>0</v>
      </c>
    </row>
    <row r="57" spans="2:23" ht="16.5" customHeight="1" x14ac:dyDescent="0.3">
      <c r="B57" s="5" t="s">
        <v>708</v>
      </c>
      <c r="C57" s="60" t="s">
        <v>828</v>
      </c>
      <c r="D57" s="61" t="s">
        <v>832</v>
      </c>
      <c r="E57" s="108">
        <v>0</v>
      </c>
      <c r="F57" s="61" t="s">
        <v>833</v>
      </c>
      <c r="G57" s="11" t="s">
        <v>23</v>
      </c>
      <c r="H57" s="63"/>
      <c r="I57" s="64"/>
      <c r="J57" s="65"/>
      <c r="K57" s="66">
        <v>14690</v>
      </c>
      <c r="L57" s="67">
        <v>200</v>
      </c>
      <c r="M57" s="68">
        <f t="shared" si="0"/>
        <v>14490</v>
      </c>
      <c r="N57" s="66">
        <v>15190</v>
      </c>
      <c r="O57" s="67">
        <v>0</v>
      </c>
      <c r="P57" s="68">
        <f t="shared" si="4"/>
        <v>15190</v>
      </c>
      <c r="Q57" s="558"/>
      <c r="R57" s="72"/>
      <c r="S57" s="73"/>
      <c r="T57" s="73"/>
      <c r="W57" s="74"/>
    </row>
    <row r="58" spans="2:23" ht="16.5" customHeight="1" x14ac:dyDescent="0.3">
      <c r="B58" s="5" t="s">
        <v>708</v>
      </c>
      <c r="C58" s="60" t="s">
        <v>828</v>
      </c>
      <c r="D58" s="61" t="s">
        <v>834</v>
      </c>
      <c r="E58" s="62">
        <v>7.4999999999999997E-2</v>
      </c>
      <c r="F58" s="61" t="s">
        <v>835</v>
      </c>
      <c r="G58" s="11" t="s">
        <v>19</v>
      </c>
      <c r="H58" s="63"/>
      <c r="I58" s="64"/>
      <c r="J58" s="65"/>
      <c r="K58" s="66">
        <v>15690</v>
      </c>
      <c r="L58" s="67">
        <v>200</v>
      </c>
      <c r="M58" s="68">
        <f t="shared" si="0"/>
        <v>15490</v>
      </c>
      <c r="N58" s="100">
        <v>16190</v>
      </c>
      <c r="O58" s="67">
        <v>200</v>
      </c>
      <c r="P58" s="68">
        <f>N58-O58</f>
        <v>15990</v>
      </c>
      <c r="Q58" s="317"/>
      <c r="R58" s="72"/>
      <c r="S58" s="73"/>
      <c r="T58" s="73"/>
      <c r="W58" s="74">
        <v>0</v>
      </c>
    </row>
    <row r="59" spans="2:23" ht="16.5" customHeight="1" x14ac:dyDescent="0.3">
      <c r="B59" s="5" t="s">
        <v>708</v>
      </c>
      <c r="C59" s="60" t="s">
        <v>828</v>
      </c>
      <c r="D59" s="61" t="s">
        <v>836</v>
      </c>
      <c r="E59" s="62">
        <v>0</v>
      </c>
      <c r="F59" s="61" t="s">
        <v>837</v>
      </c>
      <c r="G59" s="11" t="s">
        <v>23</v>
      </c>
      <c r="H59" s="63"/>
      <c r="I59" s="64"/>
      <c r="J59" s="65"/>
      <c r="K59" s="66">
        <v>15890</v>
      </c>
      <c r="L59" s="67">
        <v>200</v>
      </c>
      <c r="M59" s="68">
        <f t="shared" si="0"/>
        <v>15690</v>
      </c>
      <c r="N59" s="100">
        <v>16790</v>
      </c>
      <c r="O59" s="67">
        <v>200</v>
      </c>
      <c r="P59" s="68">
        <f>N59-O59</f>
        <v>16590</v>
      </c>
      <c r="Q59" s="317"/>
      <c r="R59" s="72"/>
      <c r="S59" s="73"/>
      <c r="T59" s="73"/>
      <c r="W59" s="74"/>
    </row>
    <row r="60" spans="2:23" ht="16.5" customHeight="1" x14ac:dyDescent="0.3">
      <c r="B60" s="5" t="s">
        <v>708</v>
      </c>
      <c r="C60" s="60" t="s">
        <v>828</v>
      </c>
      <c r="D60" s="61" t="s">
        <v>838</v>
      </c>
      <c r="E60" s="62">
        <v>7.4999999999999997E-2</v>
      </c>
      <c r="F60" s="61" t="s">
        <v>839</v>
      </c>
      <c r="G60" s="11" t="s">
        <v>19</v>
      </c>
      <c r="H60" s="63"/>
      <c r="I60" s="64"/>
      <c r="J60" s="65"/>
      <c r="K60" s="66">
        <v>16790</v>
      </c>
      <c r="L60" s="67">
        <v>200</v>
      </c>
      <c r="M60" s="68">
        <f t="shared" si="0"/>
        <v>16590</v>
      </c>
      <c r="N60" s="100">
        <v>17390</v>
      </c>
      <c r="O60" s="67">
        <v>200</v>
      </c>
      <c r="P60" s="68">
        <f>N60-O60</f>
        <v>17190</v>
      </c>
      <c r="Q60" s="317"/>
      <c r="R60" s="72"/>
      <c r="S60" s="73"/>
      <c r="T60" s="73"/>
      <c r="W60" s="74">
        <v>0</v>
      </c>
    </row>
    <row r="61" spans="2:23" ht="16.5" customHeight="1" thickBot="1" x14ac:dyDescent="0.35">
      <c r="B61" s="5" t="s">
        <v>708</v>
      </c>
      <c r="C61" s="60" t="s">
        <v>828</v>
      </c>
      <c r="D61" s="61" t="s">
        <v>840</v>
      </c>
      <c r="E61" s="62">
        <v>0</v>
      </c>
      <c r="F61" s="61" t="s">
        <v>841</v>
      </c>
      <c r="G61" s="11" t="s">
        <v>23</v>
      </c>
      <c r="H61" s="63"/>
      <c r="I61" s="64"/>
      <c r="J61" s="65"/>
      <c r="K61" s="66">
        <v>16990</v>
      </c>
      <c r="L61" s="67">
        <v>200</v>
      </c>
      <c r="M61" s="68">
        <f t="shared" si="0"/>
        <v>16790</v>
      </c>
      <c r="N61" s="100">
        <v>17990</v>
      </c>
      <c r="O61" s="67">
        <v>200</v>
      </c>
      <c r="P61" s="68">
        <f>N61-O61</f>
        <v>17790</v>
      </c>
      <c r="Q61" s="317"/>
      <c r="R61" s="72"/>
      <c r="S61" s="73"/>
      <c r="T61" s="73"/>
      <c r="W61" s="74"/>
    </row>
    <row r="62" spans="2:23" ht="16.5" customHeight="1" x14ac:dyDescent="0.3">
      <c r="B62" s="43" t="s">
        <v>708</v>
      </c>
      <c r="C62" s="44" t="s">
        <v>842</v>
      </c>
      <c r="D62" s="45" t="s">
        <v>843</v>
      </c>
      <c r="E62" s="46">
        <v>0</v>
      </c>
      <c r="F62" s="45" t="s">
        <v>844</v>
      </c>
      <c r="G62" s="47" t="s">
        <v>19</v>
      </c>
      <c r="H62" s="48"/>
      <c r="I62" s="49"/>
      <c r="J62" s="50"/>
      <c r="K62" s="51">
        <v>15990</v>
      </c>
      <c r="L62" s="52">
        <v>200</v>
      </c>
      <c r="M62" s="53">
        <f t="shared" si="0"/>
        <v>15790</v>
      </c>
      <c r="N62" s="99">
        <v>16490</v>
      </c>
      <c r="O62" s="52">
        <v>200</v>
      </c>
      <c r="P62" s="53">
        <f>N62-O62</f>
        <v>16290</v>
      </c>
      <c r="Q62" s="564" t="s">
        <v>845</v>
      </c>
      <c r="R62" s="57">
        <v>7.0000000000000007E-2</v>
      </c>
      <c r="S62" s="58">
        <v>7.0000000000000007E-2</v>
      </c>
      <c r="T62" s="58">
        <v>7.0000000000000007E-2</v>
      </c>
      <c r="U62" s="10"/>
      <c r="V62" s="10" t="s">
        <v>801</v>
      </c>
      <c r="W62" s="59" t="s">
        <v>66</v>
      </c>
    </row>
    <row r="63" spans="2:23" ht="16.5" customHeight="1" x14ac:dyDescent="0.3">
      <c r="B63" s="5" t="s">
        <v>708</v>
      </c>
      <c r="C63" s="60" t="s">
        <v>842</v>
      </c>
      <c r="D63" s="61" t="s">
        <v>846</v>
      </c>
      <c r="E63" s="62">
        <v>0</v>
      </c>
      <c r="F63" s="61" t="s">
        <v>847</v>
      </c>
      <c r="G63" s="11" t="s">
        <v>23</v>
      </c>
      <c r="H63" s="63"/>
      <c r="I63" s="64"/>
      <c r="J63" s="65"/>
      <c r="K63" s="66">
        <v>16990</v>
      </c>
      <c r="L63" s="67">
        <v>200</v>
      </c>
      <c r="M63" s="68">
        <f t="shared" si="0"/>
        <v>16790</v>
      </c>
      <c r="N63" s="100">
        <v>17490</v>
      </c>
      <c r="O63" s="67">
        <v>200</v>
      </c>
      <c r="P63" s="68">
        <f t="shared" ref="P63:P70" si="5">N63-O63</f>
        <v>17290</v>
      </c>
      <c r="Q63" s="565"/>
      <c r="R63" s="72">
        <v>7.0000000000000007E-2</v>
      </c>
      <c r="S63" s="73">
        <v>7.0000000000000007E-2</v>
      </c>
      <c r="T63" s="73">
        <v>7.0000000000000007E-2</v>
      </c>
      <c r="V63" t="e">
        <v>#N/A</v>
      </c>
      <c r="W63" s="74" t="s">
        <v>66</v>
      </c>
    </row>
    <row r="64" spans="2:23" ht="16.5" customHeight="1" x14ac:dyDescent="0.3">
      <c r="B64" s="5" t="s">
        <v>708</v>
      </c>
      <c r="C64" s="60" t="s">
        <v>842</v>
      </c>
      <c r="D64" s="61" t="s">
        <v>848</v>
      </c>
      <c r="E64" s="62">
        <v>0</v>
      </c>
      <c r="F64" s="61" t="s">
        <v>849</v>
      </c>
      <c r="G64" s="11" t="s">
        <v>19</v>
      </c>
      <c r="H64" s="63"/>
      <c r="I64" s="64"/>
      <c r="J64" s="65"/>
      <c r="K64" s="66">
        <v>16790</v>
      </c>
      <c r="L64" s="67">
        <v>200</v>
      </c>
      <c r="M64" s="68">
        <f t="shared" si="0"/>
        <v>16590</v>
      </c>
      <c r="N64" s="100">
        <v>17190</v>
      </c>
      <c r="O64" s="67">
        <v>200</v>
      </c>
      <c r="P64" s="68">
        <f t="shared" si="5"/>
        <v>16990</v>
      </c>
      <c r="Q64" s="565"/>
      <c r="R64" s="72">
        <v>7.0000000000000007E-2</v>
      </c>
      <c r="S64" s="73">
        <v>7.0000000000000007E-2</v>
      </c>
      <c r="T64" s="73">
        <v>7.0000000000000007E-2</v>
      </c>
      <c r="V64" t="e">
        <v>#N/A</v>
      </c>
      <c r="W64" s="74" t="s">
        <v>66</v>
      </c>
    </row>
    <row r="65" spans="2:23" ht="16.5" customHeight="1" x14ac:dyDescent="0.3">
      <c r="B65" s="5" t="s">
        <v>708</v>
      </c>
      <c r="C65" s="60" t="s">
        <v>842</v>
      </c>
      <c r="D65" s="61" t="s">
        <v>850</v>
      </c>
      <c r="E65" s="62">
        <v>0</v>
      </c>
      <c r="F65" s="61" t="s">
        <v>851</v>
      </c>
      <c r="G65" s="11" t="s">
        <v>23</v>
      </c>
      <c r="H65" s="63"/>
      <c r="I65" s="64"/>
      <c r="J65" s="65"/>
      <c r="K65" s="66">
        <v>17790</v>
      </c>
      <c r="L65" s="67">
        <v>200</v>
      </c>
      <c r="M65" s="68">
        <f t="shared" si="0"/>
        <v>17590</v>
      </c>
      <c r="N65" s="100">
        <v>18190</v>
      </c>
      <c r="O65" s="67">
        <v>200</v>
      </c>
      <c r="P65" s="68">
        <f t="shared" si="5"/>
        <v>17990</v>
      </c>
      <c r="Q65" s="565"/>
      <c r="R65" s="72">
        <v>7.0000000000000007E-2</v>
      </c>
      <c r="S65" s="73">
        <v>7.0000000000000007E-2</v>
      </c>
      <c r="T65" s="73">
        <v>7.0000000000000007E-2</v>
      </c>
      <c r="V65" t="e">
        <v>#N/A</v>
      </c>
      <c r="W65" s="74" t="s">
        <v>66</v>
      </c>
    </row>
    <row r="66" spans="2:23" ht="16.5" customHeight="1" x14ac:dyDescent="0.3">
      <c r="B66" s="5" t="s">
        <v>708</v>
      </c>
      <c r="C66" s="60" t="s">
        <v>842</v>
      </c>
      <c r="D66" s="61" t="s">
        <v>852</v>
      </c>
      <c r="E66" s="62">
        <v>0</v>
      </c>
      <c r="F66" s="61" t="s">
        <v>853</v>
      </c>
      <c r="G66" s="11" t="s">
        <v>121</v>
      </c>
      <c r="H66" s="63"/>
      <c r="I66" s="64"/>
      <c r="J66" s="65"/>
      <c r="K66" s="66">
        <v>18190</v>
      </c>
      <c r="L66" s="67">
        <v>200</v>
      </c>
      <c r="M66" s="68">
        <f t="shared" si="0"/>
        <v>17990</v>
      </c>
      <c r="N66" s="100">
        <v>19190</v>
      </c>
      <c r="O66" s="67">
        <v>200</v>
      </c>
      <c r="P66" s="68">
        <f t="shared" si="5"/>
        <v>18990</v>
      </c>
      <c r="Q66" s="565"/>
      <c r="R66" s="72">
        <v>7.0000000000000007E-2</v>
      </c>
      <c r="S66" s="73">
        <v>7.0000000000000007E-2</v>
      </c>
      <c r="T66" s="73">
        <v>7.0000000000000007E-2</v>
      </c>
      <c r="V66" t="e">
        <v>#N/A</v>
      </c>
      <c r="W66" s="74" t="s">
        <v>66</v>
      </c>
    </row>
    <row r="67" spans="2:23" ht="21.6" customHeight="1" thickBot="1" x14ac:dyDescent="0.35">
      <c r="B67" s="75" t="s">
        <v>708</v>
      </c>
      <c r="C67" s="76" t="s">
        <v>842</v>
      </c>
      <c r="D67" s="77" t="s">
        <v>854</v>
      </c>
      <c r="E67" s="78">
        <v>0</v>
      </c>
      <c r="F67" s="77" t="s">
        <v>855</v>
      </c>
      <c r="G67" s="79" t="s">
        <v>121</v>
      </c>
      <c r="H67" s="80"/>
      <c r="I67" s="81"/>
      <c r="J67" s="82"/>
      <c r="K67" s="83">
        <v>19490</v>
      </c>
      <c r="L67" s="84">
        <v>200</v>
      </c>
      <c r="M67" s="85">
        <f t="shared" si="0"/>
        <v>19290</v>
      </c>
      <c r="N67" s="119">
        <v>20590</v>
      </c>
      <c r="O67" s="84">
        <v>200</v>
      </c>
      <c r="P67" s="85">
        <f t="shared" si="5"/>
        <v>20390</v>
      </c>
      <c r="Q67" s="567"/>
      <c r="R67" s="89">
        <v>7.0000000000000007E-2</v>
      </c>
      <c r="S67" s="90">
        <v>7.0000000000000007E-2</v>
      </c>
      <c r="T67" s="90">
        <v>7.0000000000000007E-2</v>
      </c>
      <c r="U67" s="12"/>
      <c r="V67" s="12" t="s">
        <v>856</v>
      </c>
      <c r="W67" s="91" t="s">
        <v>66</v>
      </c>
    </row>
    <row r="68" spans="2:23" ht="47.4" customHeight="1" x14ac:dyDescent="0.3">
      <c r="B68" s="43" t="s">
        <v>708</v>
      </c>
      <c r="C68" s="44" t="s">
        <v>857</v>
      </c>
      <c r="D68" s="45" t="s">
        <v>858</v>
      </c>
      <c r="E68" s="46">
        <v>0</v>
      </c>
      <c r="F68" s="45" t="s">
        <v>859</v>
      </c>
      <c r="G68" s="47" t="s">
        <v>121</v>
      </c>
      <c r="H68" s="48"/>
      <c r="I68" s="49"/>
      <c r="J68" s="50"/>
      <c r="K68" s="51">
        <v>14390</v>
      </c>
      <c r="L68" s="52">
        <v>200</v>
      </c>
      <c r="M68" s="53">
        <f t="shared" si="0"/>
        <v>14190</v>
      </c>
      <c r="N68" s="99">
        <v>14590</v>
      </c>
      <c r="O68" s="52">
        <v>500</v>
      </c>
      <c r="P68" s="53">
        <f t="shared" si="5"/>
        <v>14090</v>
      </c>
      <c r="Q68" s="568" t="s">
        <v>860</v>
      </c>
      <c r="R68" s="57">
        <v>7.0000000000000007E-2</v>
      </c>
      <c r="S68" s="58">
        <v>7.0000000000000007E-2</v>
      </c>
      <c r="T68" s="58">
        <v>7.0000000000000007E-2</v>
      </c>
      <c r="U68" s="10"/>
      <c r="V68" s="10" t="s">
        <v>856</v>
      </c>
      <c r="W68" s="59" t="s">
        <v>66</v>
      </c>
    </row>
    <row r="69" spans="2:23" ht="41.4" customHeight="1" x14ac:dyDescent="0.3">
      <c r="B69" s="5" t="s">
        <v>708</v>
      </c>
      <c r="C69" s="60" t="s">
        <v>857</v>
      </c>
      <c r="D69" s="61" t="s">
        <v>861</v>
      </c>
      <c r="E69" s="62">
        <v>0</v>
      </c>
      <c r="F69" s="61" t="s">
        <v>862</v>
      </c>
      <c r="G69" s="11" t="s">
        <v>121</v>
      </c>
      <c r="H69" s="63"/>
      <c r="I69" s="64"/>
      <c r="J69" s="65"/>
      <c r="K69" s="66">
        <v>14790</v>
      </c>
      <c r="L69" s="67">
        <v>200</v>
      </c>
      <c r="M69" s="68">
        <f t="shared" si="0"/>
        <v>14590</v>
      </c>
      <c r="N69" s="100">
        <v>14990</v>
      </c>
      <c r="O69" s="67">
        <v>200</v>
      </c>
      <c r="P69" s="68">
        <f t="shared" si="5"/>
        <v>14790</v>
      </c>
      <c r="Q69" s="569"/>
      <c r="R69" s="72">
        <v>7.0000000000000007E-2</v>
      </c>
      <c r="S69" s="73">
        <v>7.0000000000000007E-2</v>
      </c>
      <c r="T69" s="73">
        <v>7.0000000000000007E-2</v>
      </c>
      <c r="V69" t="s">
        <v>863</v>
      </c>
      <c r="W69" s="74" t="s">
        <v>66</v>
      </c>
    </row>
    <row r="70" spans="2:23" ht="16.5" customHeight="1" thickBot="1" x14ac:dyDescent="0.35">
      <c r="B70" s="75" t="s">
        <v>708</v>
      </c>
      <c r="C70" s="76" t="s">
        <v>857</v>
      </c>
      <c r="D70" s="77" t="s">
        <v>864</v>
      </c>
      <c r="E70" s="78">
        <v>0</v>
      </c>
      <c r="F70" s="77" t="s">
        <v>865</v>
      </c>
      <c r="G70" s="79" t="s">
        <v>121</v>
      </c>
      <c r="H70" s="80"/>
      <c r="I70" s="81"/>
      <c r="J70" s="82"/>
      <c r="K70" s="83">
        <v>15290</v>
      </c>
      <c r="L70" s="84">
        <v>200</v>
      </c>
      <c r="M70" s="85">
        <f t="shared" si="0"/>
        <v>15090</v>
      </c>
      <c r="N70" s="119">
        <v>15490</v>
      </c>
      <c r="O70" s="84">
        <v>200</v>
      </c>
      <c r="P70" s="85">
        <f t="shared" si="5"/>
        <v>15290</v>
      </c>
      <c r="Q70" s="318"/>
      <c r="R70" s="89">
        <v>7.0000000000000007E-2</v>
      </c>
      <c r="S70" s="90">
        <v>7.0000000000000007E-2</v>
      </c>
      <c r="T70" s="90">
        <v>7.0000000000000007E-2</v>
      </c>
      <c r="U70" s="12"/>
      <c r="V70" s="12" t="s">
        <v>863</v>
      </c>
      <c r="W70" s="91" t="s">
        <v>66</v>
      </c>
    </row>
    <row r="71" spans="2:23" ht="16.5" customHeight="1" x14ac:dyDescent="0.3">
      <c r="B71" s="43" t="s">
        <v>708</v>
      </c>
      <c r="C71" s="44" t="s">
        <v>866</v>
      </c>
      <c r="D71" s="45" t="s">
        <v>867</v>
      </c>
      <c r="E71" s="46">
        <v>0</v>
      </c>
      <c r="F71" s="45" t="s">
        <v>868</v>
      </c>
      <c r="G71" s="47" t="s">
        <v>121</v>
      </c>
      <c r="H71" s="48"/>
      <c r="I71" s="49"/>
      <c r="J71" s="50"/>
      <c r="K71" s="51">
        <v>16655</v>
      </c>
      <c r="L71" s="52">
        <v>400</v>
      </c>
      <c r="M71" s="53">
        <f t="shared" si="0"/>
        <v>16255</v>
      </c>
      <c r="N71" s="99">
        <v>16990</v>
      </c>
      <c r="O71" s="52">
        <v>200</v>
      </c>
      <c r="P71" s="53">
        <f>N71-O71</f>
        <v>16790</v>
      </c>
      <c r="Q71" s="557" t="s">
        <v>869</v>
      </c>
      <c r="R71" s="57">
        <v>7.0000000000000007E-2</v>
      </c>
      <c r="S71" s="58">
        <v>7.0000000000000007E-2</v>
      </c>
      <c r="T71" s="58">
        <v>7.0000000000000007E-2</v>
      </c>
      <c r="U71" s="10"/>
      <c r="V71" s="10" t="s">
        <v>870</v>
      </c>
      <c r="W71" s="59" t="s">
        <v>20</v>
      </c>
    </row>
    <row r="72" spans="2:23" ht="16.5" customHeight="1" thickBot="1" x14ac:dyDescent="0.35">
      <c r="B72" s="75" t="s">
        <v>708</v>
      </c>
      <c r="C72" s="76" t="s">
        <v>866</v>
      </c>
      <c r="D72" s="77" t="s">
        <v>871</v>
      </c>
      <c r="E72" s="78">
        <v>0</v>
      </c>
      <c r="F72" s="77" t="s">
        <v>872</v>
      </c>
      <c r="G72" s="79" t="s">
        <v>121</v>
      </c>
      <c r="H72" s="80"/>
      <c r="I72" s="81"/>
      <c r="J72" s="82"/>
      <c r="K72" s="83">
        <v>18255</v>
      </c>
      <c r="L72" s="84">
        <v>400</v>
      </c>
      <c r="M72" s="85">
        <f t="shared" si="0"/>
        <v>17855</v>
      </c>
      <c r="N72" s="119">
        <v>18790</v>
      </c>
      <c r="O72" s="84">
        <v>200</v>
      </c>
      <c r="P72" s="85">
        <f>N72-O72</f>
        <v>18590</v>
      </c>
      <c r="Q72" s="566"/>
      <c r="R72" s="89">
        <v>7.0000000000000007E-2</v>
      </c>
      <c r="S72" s="90">
        <v>7.0000000000000007E-2</v>
      </c>
      <c r="T72" s="90">
        <v>7.0000000000000007E-2</v>
      </c>
      <c r="U72" s="12"/>
      <c r="V72" s="12" t="s">
        <v>873</v>
      </c>
      <c r="W72" s="91" t="s">
        <v>20</v>
      </c>
    </row>
    <row r="73" spans="2:23" ht="16.5" customHeight="1" x14ac:dyDescent="0.3">
      <c r="B73" s="43" t="s">
        <v>708</v>
      </c>
      <c r="C73" s="44" t="s">
        <v>874</v>
      </c>
      <c r="D73" s="45" t="s">
        <v>875</v>
      </c>
      <c r="E73" s="46">
        <v>0</v>
      </c>
      <c r="F73" s="45" t="s">
        <v>876</v>
      </c>
      <c r="G73" s="47" t="s">
        <v>121</v>
      </c>
      <c r="H73" s="120"/>
      <c r="I73" s="49"/>
      <c r="J73" s="121"/>
      <c r="K73" s="51">
        <v>18175</v>
      </c>
      <c r="L73" s="52">
        <v>400</v>
      </c>
      <c r="M73" s="51">
        <f t="shared" si="0"/>
        <v>17775</v>
      </c>
      <c r="N73" s="99">
        <v>18690</v>
      </c>
      <c r="O73" s="52">
        <v>100</v>
      </c>
      <c r="P73" s="53">
        <f t="shared" ref="P73:P75" si="6">N73-O73</f>
        <v>18590</v>
      </c>
      <c r="Q73" s="564" t="s">
        <v>831</v>
      </c>
      <c r="R73" s="57">
        <v>7.0000000000000007E-2</v>
      </c>
      <c r="S73" s="58">
        <v>7.0000000000000007E-2</v>
      </c>
      <c r="T73" s="58">
        <v>7.0000000000000007E-2</v>
      </c>
      <c r="U73" s="10"/>
      <c r="V73" s="10" t="s">
        <v>877</v>
      </c>
      <c r="W73" s="59" t="s">
        <v>878</v>
      </c>
    </row>
    <row r="74" spans="2:23" ht="16.5" customHeight="1" thickBot="1" x14ac:dyDescent="0.35">
      <c r="B74" s="75" t="s">
        <v>708</v>
      </c>
      <c r="C74" s="76" t="s">
        <v>874</v>
      </c>
      <c r="D74" s="77" t="s">
        <v>879</v>
      </c>
      <c r="E74" s="78">
        <v>0</v>
      </c>
      <c r="F74" s="77" t="s">
        <v>880</v>
      </c>
      <c r="G74" s="79" t="s">
        <v>121</v>
      </c>
      <c r="H74" s="123"/>
      <c r="I74" s="81"/>
      <c r="J74" s="124"/>
      <c r="K74" s="83">
        <v>20075</v>
      </c>
      <c r="L74" s="84">
        <v>400</v>
      </c>
      <c r="M74" s="83">
        <f t="shared" si="0"/>
        <v>19675</v>
      </c>
      <c r="N74" s="119">
        <v>20690</v>
      </c>
      <c r="O74" s="84">
        <v>200</v>
      </c>
      <c r="P74" s="85">
        <f t="shared" si="6"/>
        <v>20490</v>
      </c>
      <c r="Q74" s="558"/>
      <c r="R74" s="89">
        <v>7.0000000000000007E-2</v>
      </c>
      <c r="S74" s="90">
        <v>7.0000000000000007E-2</v>
      </c>
      <c r="T74" s="90">
        <v>7.0000000000000007E-2</v>
      </c>
      <c r="U74" s="12"/>
      <c r="V74" s="12" t="e">
        <v>#N/A</v>
      </c>
      <c r="W74" s="91" t="s">
        <v>878</v>
      </c>
    </row>
    <row r="75" spans="2:23" ht="16.5" customHeight="1" x14ac:dyDescent="0.3">
      <c r="B75" s="43" t="s">
        <v>708</v>
      </c>
      <c r="C75" s="44" t="s">
        <v>881</v>
      </c>
      <c r="D75" s="45" t="s">
        <v>882</v>
      </c>
      <c r="E75" s="46">
        <v>0</v>
      </c>
      <c r="F75" s="45" t="s">
        <v>883</v>
      </c>
      <c r="G75" s="47" t="s">
        <v>121</v>
      </c>
      <c r="H75" s="48"/>
      <c r="I75" s="49"/>
      <c r="J75" s="50"/>
      <c r="K75" s="51">
        <v>28490</v>
      </c>
      <c r="L75" s="52">
        <v>500</v>
      </c>
      <c r="M75" s="51">
        <f t="shared" si="0"/>
        <v>27990</v>
      </c>
      <c r="N75" s="51">
        <v>29790</v>
      </c>
      <c r="O75" s="52">
        <v>600</v>
      </c>
      <c r="P75" s="53">
        <f t="shared" si="6"/>
        <v>29190</v>
      </c>
      <c r="Q75" s="122"/>
      <c r="R75" s="57"/>
      <c r="S75" s="58"/>
      <c r="T75" s="58"/>
      <c r="U75" s="10"/>
      <c r="V75" s="10"/>
      <c r="W75" s="59" t="s">
        <v>66</v>
      </c>
    </row>
    <row r="76" spans="2:23" ht="16.5" customHeight="1" thickBot="1" x14ac:dyDescent="0.35">
      <c r="B76" s="75" t="s">
        <v>708</v>
      </c>
      <c r="C76" s="76" t="s">
        <v>881</v>
      </c>
      <c r="D76" s="77" t="s">
        <v>884</v>
      </c>
      <c r="E76" s="78">
        <v>0</v>
      </c>
      <c r="F76" s="77" t="s">
        <v>885</v>
      </c>
      <c r="G76" s="79" t="s">
        <v>121</v>
      </c>
      <c r="H76" s="80"/>
      <c r="I76" s="81"/>
      <c r="J76" s="82"/>
      <c r="K76" s="83">
        <v>29990</v>
      </c>
      <c r="L76" s="84">
        <v>500</v>
      </c>
      <c r="M76" s="83">
        <f t="shared" si="0"/>
        <v>29490</v>
      </c>
      <c r="N76" s="347">
        <v>31390</v>
      </c>
      <c r="O76" s="348">
        <v>300</v>
      </c>
      <c r="P76" s="349">
        <f>N76-O76</f>
        <v>31090</v>
      </c>
      <c r="Q76" s="13"/>
      <c r="R76" s="89"/>
      <c r="S76" s="90"/>
      <c r="T76" s="90"/>
      <c r="U76" s="12"/>
      <c r="V76" s="12"/>
      <c r="W76" s="91" t="s">
        <v>66</v>
      </c>
    </row>
    <row r="86" spans="2:17" ht="16.5" hidden="1" customHeight="1" thickBot="1" x14ac:dyDescent="0.35">
      <c r="B86" s="5" t="s">
        <v>15</v>
      </c>
      <c r="C86" s="60" t="s">
        <v>16</v>
      </c>
      <c r="D86" s="61" t="s">
        <v>21</v>
      </c>
      <c r="E86" s="62">
        <v>0</v>
      </c>
      <c r="F86" s="61" t="s">
        <v>22</v>
      </c>
      <c r="G86" s="11"/>
      <c r="H86" s="125"/>
      <c r="I86" s="126"/>
      <c r="J86" s="126"/>
      <c r="K86" s="125"/>
      <c r="L86" s="126"/>
      <c r="M86" s="126"/>
      <c r="N86" s="126"/>
      <c r="O86" s="126"/>
      <c r="P86" s="126"/>
      <c r="Q86" s="127"/>
    </row>
    <row r="87" spans="2:17" ht="16.5" hidden="1" customHeight="1" x14ac:dyDescent="0.3">
      <c r="B87" s="5" t="s">
        <v>15</v>
      </c>
      <c r="C87" s="60" t="s">
        <v>16</v>
      </c>
      <c r="D87" s="61" t="s">
        <v>26</v>
      </c>
      <c r="E87" s="62">
        <v>0</v>
      </c>
      <c r="F87" s="61" t="s">
        <v>27</v>
      </c>
      <c r="G87" s="11"/>
      <c r="H87" s="125"/>
      <c r="I87" s="126"/>
      <c r="J87" s="126"/>
      <c r="K87" s="125"/>
      <c r="L87" s="126"/>
      <c r="M87" s="126"/>
      <c r="N87" s="126"/>
      <c r="O87" s="126"/>
      <c r="P87" s="126"/>
      <c r="Q87" s="127"/>
    </row>
    <row r="88" spans="2:17" ht="16.5" hidden="1" customHeight="1" x14ac:dyDescent="0.3">
      <c r="B88" s="5" t="s">
        <v>15</v>
      </c>
      <c r="C88" s="60" t="s">
        <v>16</v>
      </c>
      <c r="D88" s="61" t="s">
        <v>30</v>
      </c>
      <c r="E88" s="62">
        <v>0</v>
      </c>
      <c r="F88" s="61" t="s">
        <v>31</v>
      </c>
      <c r="G88" s="11"/>
      <c r="H88" s="125"/>
      <c r="I88" s="126"/>
      <c r="J88" s="126"/>
      <c r="K88" s="125"/>
      <c r="L88" s="126"/>
      <c r="M88" s="126"/>
      <c r="N88" s="126"/>
      <c r="O88" s="126"/>
      <c r="P88" s="126"/>
      <c r="Q88" s="127"/>
    </row>
    <row r="89" spans="2:17" ht="16.5" hidden="1" customHeight="1" x14ac:dyDescent="0.3">
      <c r="B89" s="75" t="s">
        <v>15</v>
      </c>
      <c r="C89" s="76" t="s">
        <v>16</v>
      </c>
      <c r="D89" s="77" t="s">
        <v>34</v>
      </c>
      <c r="E89" s="78">
        <v>0</v>
      </c>
      <c r="F89" s="77" t="s">
        <v>35</v>
      </c>
      <c r="G89" s="79"/>
      <c r="H89" s="128"/>
      <c r="I89" s="129"/>
      <c r="J89" s="129"/>
      <c r="K89" s="128"/>
      <c r="L89" s="129"/>
      <c r="M89" s="129"/>
      <c r="N89" s="129"/>
      <c r="O89" s="129"/>
      <c r="P89" s="129"/>
      <c r="Q89" s="130"/>
    </row>
  </sheetData>
  <mergeCells count="20">
    <mergeCell ref="Q71:Q72"/>
    <mergeCell ref="Q73:Q74"/>
    <mergeCell ref="Q38:Q39"/>
    <mergeCell ref="Q44:Q45"/>
    <mergeCell ref="Q50:Q51"/>
    <mergeCell ref="Q56:Q57"/>
    <mergeCell ref="Q62:Q67"/>
    <mergeCell ref="Q68:Q69"/>
    <mergeCell ref="Q32:Q33"/>
    <mergeCell ref="B1:G1"/>
    <mergeCell ref="B2:G2"/>
    <mergeCell ref="H4:J4"/>
    <mergeCell ref="K4:M4"/>
    <mergeCell ref="N4:P4"/>
    <mergeCell ref="Q6:Q9"/>
    <mergeCell ref="Q10:Q11"/>
    <mergeCell ref="Q14:Q15"/>
    <mergeCell ref="Q18:Q19"/>
    <mergeCell ref="Q22:Q23"/>
    <mergeCell ref="Q26:Q27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3D6-D783-4554-8908-A599BE65496B}">
  <dimension ref="A1"/>
  <sheetViews>
    <sheetView workbookViewId="0">
      <selection activeCell="D1" sqref="D1"/>
    </sheetView>
  </sheetViews>
  <sheetFormatPr baseColWidth="10" defaultColWidth="11.44140625" defaultRowHeight="14.4" x14ac:dyDescent="0.3"/>
  <sheetData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30AF65C-87A6-4703-925C-1BC533E582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Changan</vt:lpstr>
      <vt:lpstr>Renault</vt:lpstr>
      <vt:lpstr>Mazda</vt:lpstr>
      <vt:lpstr>Suzuki</vt:lpstr>
      <vt:lpstr>Haval</vt:lpstr>
      <vt:lpstr>Great wall</vt:lpstr>
      <vt:lpstr>Citroen</vt:lpstr>
      <vt:lpstr>Jac</vt:lpstr>
      <vt:lpstr>Hoja1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2022-01-27T04:32:46Z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