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"/>
    </mc:Choice>
  </mc:AlternateContent>
  <xr:revisionPtr revIDLastSave="8" documentId="13_ncr:1_{9BF57CB4-F0B3-4E1F-8772-6F2E1C748EFB}" xr6:coauthVersionLast="46" xr6:coauthVersionMax="47" xr10:uidLastSave="{285C6EC1-C110-42F5-BB14-03D473AFD279}"/>
  <bookViews>
    <workbookView xWindow="-108" yWindow="-108" windowWidth="23256" windowHeight="12576" activeTab="7" xr2:uid="{00000000-000D-0000-FFFF-FFFF00000000}"/>
  </bookViews>
  <sheets>
    <sheet name="Renault" sheetId="61" r:id="rId1"/>
    <sheet name="Mazda" sheetId="60" r:id="rId2"/>
    <sheet name="Changan" sheetId="59" r:id="rId3"/>
    <sheet name="Suzuki" sheetId="58" r:id="rId4"/>
    <sheet name="Haval" sheetId="57" r:id="rId5"/>
    <sheet name="GW" sheetId="56" r:id="rId6"/>
    <sheet name="Citroën" sheetId="55" r:id="rId7"/>
    <sheet name="Jac" sheetId="54" r:id="rId8"/>
  </sheets>
  <externalReferences>
    <externalReference r:id="rId9"/>
  </externalReferences>
  <definedNames>
    <definedName name="_xlnm._FilterDatabase" localSheetId="2" hidden="1">Changan!$B$5:$P$42</definedName>
    <definedName name="_xlnm._FilterDatabase" localSheetId="6" hidden="1">Citroën!$B$5:$X$17</definedName>
    <definedName name="_xlnm._FilterDatabase" localSheetId="5" hidden="1">GW!$B$5:$K$21</definedName>
    <definedName name="_xlnm._FilterDatabase" localSheetId="4" hidden="1">Haval!$B$8:$K$34</definedName>
    <definedName name="_xlnm._FilterDatabase" localSheetId="7" hidden="1">Jac!$B$5:$Q$74</definedName>
    <definedName name="_xlnm._FilterDatabase" localSheetId="1" hidden="1">Mazda!$B$5:$AD$59</definedName>
    <definedName name="_xlnm._FilterDatabase" localSheetId="0" hidden="1">Renault!$B$5:$AE$47</definedName>
    <definedName name="_xlnm._FilterDatabase" localSheetId="3" hidden="1">Suzuki!$B$5:$O$96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" i="61" l="1"/>
  <c r="AE47" i="61"/>
  <c r="AD47" i="61"/>
  <c r="AC47" i="61"/>
  <c r="AB47" i="61"/>
  <c r="Z47" i="61"/>
  <c r="Y47" i="61"/>
  <c r="X47" i="61"/>
  <c r="W47" i="61"/>
  <c r="S47" i="61"/>
  <c r="AQ46" i="61"/>
  <c r="AE46" i="61"/>
  <c r="AD46" i="61"/>
  <c r="AC46" i="61"/>
  <c r="AB46" i="61"/>
  <c r="Z46" i="61"/>
  <c r="Y46" i="61"/>
  <c r="X46" i="61"/>
  <c r="W46" i="61"/>
  <c r="S46" i="61"/>
  <c r="AQ45" i="61"/>
  <c r="AE45" i="61"/>
  <c r="AD45" i="61"/>
  <c r="AC45" i="61"/>
  <c r="AB45" i="61"/>
  <c r="Z45" i="61"/>
  <c r="Y45" i="61"/>
  <c r="X45" i="61"/>
  <c r="W45" i="61"/>
  <c r="S45" i="61"/>
  <c r="AQ44" i="61"/>
  <c r="AE44" i="61"/>
  <c r="AD44" i="61"/>
  <c r="AC44" i="61"/>
  <c r="AB44" i="61"/>
  <c r="Z44" i="61"/>
  <c r="Y44" i="61"/>
  <c r="X44" i="61"/>
  <c r="W44" i="61"/>
  <c r="S44" i="61"/>
  <c r="M44" i="61"/>
  <c r="AQ43" i="61"/>
  <c r="AE43" i="61"/>
  <c r="AD43" i="61"/>
  <c r="AC43" i="61"/>
  <c r="AB43" i="61"/>
  <c r="Z43" i="61"/>
  <c r="X43" i="61"/>
  <c r="W43" i="61"/>
  <c r="S43" i="61"/>
  <c r="I43" i="61"/>
  <c r="Y43" i="61" s="1"/>
  <c r="AQ42" i="61"/>
  <c r="AE42" i="61"/>
  <c r="AD42" i="61"/>
  <c r="AC42" i="61"/>
  <c r="AB42" i="61"/>
  <c r="Z42" i="61"/>
  <c r="X42" i="61"/>
  <c r="W42" i="61"/>
  <c r="S42" i="61"/>
  <c r="I42" i="61"/>
  <c r="Y42" i="61" s="1"/>
  <c r="AQ41" i="61"/>
  <c r="AE41" i="61"/>
  <c r="AD41" i="61"/>
  <c r="AC41" i="61"/>
  <c r="AB41" i="61"/>
  <c r="Z41" i="61"/>
  <c r="X41" i="61"/>
  <c r="W41" i="61"/>
  <c r="S41" i="61"/>
  <c r="I41" i="61"/>
  <c r="Y41" i="61" s="1"/>
  <c r="AQ40" i="61"/>
  <c r="AE40" i="61"/>
  <c r="AD40" i="61"/>
  <c r="AC40" i="61"/>
  <c r="AB40" i="61"/>
  <c r="Z40" i="61"/>
  <c r="Y40" i="61"/>
  <c r="X40" i="61"/>
  <c r="W40" i="61"/>
  <c r="S40" i="61"/>
  <c r="AQ39" i="61"/>
  <c r="AE39" i="61"/>
  <c r="AD39" i="61"/>
  <c r="AC39" i="61"/>
  <c r="AB39" i="61"/>
  <c r="Z39" i="61"/>
  <c r="Y39" i="61"/>
  <c r="X39" i="61"/>
  <c r="W39" i="61"/>
  <c r="S39" i="61"/>
  <c r="AE38" i="61"/>
  <c r="AD38" i="61"/>
  <c r="AC38" i="61"/>
  <c r="AB38" i="61"/>
  <c r="Z38" i="61"/>
  <c r="Y38" i="61"/>
  <c r="X38" i="61"/>
  <c r="W38" i="61"/>
  <c r="S38" i="61"/>
  <c r="AQ37" i="61"/>
  <c r="AE37" i="61"/>
  <c r="AD37" i="61"/>
  <c r="AC37" i="61"/>
  <c r="AB37" i="61"/>
  <c r="Z37" i="61"/>
  <c r="Y37" i="61"/>
  <c r="X37" i="61"/>
  <c r="W37" i="61"/>
  <c r="S37" i="61"/>
  <c r="AQ36" i="61"/>
  <c r="AE36" i="61"/>
  <c r="AD36" i="61"/>
  <c r="AC36" i="61"/>
  <c r="AB36" i="61"/>
  <c r="Z36" i="61"/>
  <c r="Y36" i="61"/>
  <c r="X36" i="61"/>
  <c r="W36" i="61"/>
  <c r="S36" i="61"/>
  <c r="AE35" i="61"/>
  <c r="AD35" i="61"/>
  <c r="AC35" i="61"/>
  <c r="AB35" i="61"/>
  <c r="Z35" i="61"/>
  <c r="Y35" i="61"/>
  <c r="X35" i="61"/>
  <c r="W35" i="61"/>
  <c r="S35" i="61"/>
  <c r="AE34" i="61"/>
  <c r="AD34" i="61"/>
  <c r="AC34" i="61"/>
  <c r="AB34" i="61"/>
  <c r="Y34" i="61"/>
  <c r="X34" i="61"/>
  <c r="W34" i="61"/>
  <c r="S34" i="61"/>
  <c r="M34" i="61"/>
  <c r="Z34" i="61" s="1"/>
  <c r="AQ33" i="61"/>
  <c r="AE33" i="61"/>
  <c r="AD33" i="61"/>
  <c r="AC33" i="61"/>
  <c r="AB33" i="61"/>
  <c r="Z33" i="61"/>
  <c r="X33" i="61"/>
  <c r="W33" i="61"/>
  <c r="S33" i="61"/>
  <c r="M33" i="61"/>
  <c r="I33" i="61"/>
  <c r="Y33" i="61" s="1"/>
  <c r="AE32" i="61"/>
  <c r="AD32" i="61"/>
  <c r="AC32" i="61"/>
  <c r="AB32" i="61"/>
  <c r="Y32" i="61"/>
  <c r="X32" i="61"/>
  <c r="W32" i="61"/>
  <c r="M32" i="61"/>
  <c r="Z32" i="61" s="1"/>
  <c r="AE31" i="61"/>
  <c r="AD31" i="61"/>
  <c r="AC31" i="61"/>
  <c r="AB31" i="61"/>
  <c r="Z31" i="61"/>
  <c r="Y31" i="61"/>
  <c r="X31" i="61"/>
  <c r="W31" i="61"/>
  <c r="S31" i="61"/>
  <c r="M31" i="61"/>
  <c r="AE30" i="61"/>
  <c r="AD30" i="61"/>
  <c r="AC30" i="61"/>
  <c r="AB30" i="61"/>
  <c r="Z30" i="61"/>
  <c r="Y30" i="61"/>
  <c r="X30" i="61"/>
  <c r="W30" i="61"/>
  <c r="S30" i="61"/>
  <c r="M30" i="61"/>
  <c r="AQ29" i="61"/>
  <c r="AE29" i="61"/>
  <c r="AD29" i="61"/>
  <c r="AC29" i="61"/>
  <c r="AB29" i="61"/>
  <c r="Z29" i="61"/>
  <c r="Y29" i="61"/>
  <c r="X29" i="61"/>
  <c r="W29" i="61"/>
  <c r="S29" i="61"/>
  <c r="AQ28" i="61"/>
  <c r="AE28" i="61"/>
  <c r="AD28" i="61"/>
  <c r="AC28" i="61"/>
  <c r="AB28" i="61"/>
  <c r="Z28" i="61"/>
  <c r="Y28" i="61"/>
  <c r="X28" i="61"/>
  <c r="W28" i="61"/>
  <c r="S28" i="61"/>
  <c r="AQ27" i="61"/>
  <c r="AE27" i="61"/>
  <c r="AD27" i="61"/>
  <c r="AC27" i="61"/>
  <c r="AB27" i="61"/>
  <c r="Z27" i="61"/>
  <c r="Y27" i="61"/>
  <c r="X27" i="61"/>
  <c r="W27" i="61"/>
  <c r="S27" i="61"/>
  <c r="AQ26" i="61"/>
  <c r="AE26" i="61"/>
  <c r="AD26" i="61"/>
  <c r="AC26" i="61"/>
  <c r="AB26" i="61"/>
  <c r="Z26" i="61"/>
  <c r="Y26" i="61"/>
  <c r="X26" i="61"/>
  <c r="W26" i="61"/>
  <c r="S26" i="61"/>
  <c r="AQ25" i="61"/>
  <c r="AO25" i="61"/>
  <c r="AE25" i="61"/>
  <c r="AD25" i="61"/>
  <c r="AC25" i="61"/>
  <c r="AB25" i="61"/>
  <c r="Z25" i="61"/>
  <c r="Y25" i="61"/>
  <c r="X25" i="61"/>
  <c r="W25" i="61"/>
  <c r="S25" i="61"/>
  <c r="M25" i="61"/>
  <c r="K25" i="61"/>
  <c r="I25" i="61"/>
  <c r="AQ24" i="61"/>
  <c r="AE24" i="61"/>
  <c r="AD24" i="61"/>
  <c r="AC24" i="61"/>
  <c r="AB24" i="61"/>
  <c r="Z24" i="61"/>
  <c r="Y24" i="61"/>
  <c r="X24" i="61"/>
  <c r="W24" i="61"/>
  <c r="S24" i="61"/>
  <c r="M24" i="61"/>
  <c r="I24" i="61"/>
  <c r="AE23" i="61"/>
  <c r="AD23" i="61"/>
  <c r="AC23" i="61"/>
  <c r="AB23" i="61"/>
  <c r="Z23" i="61"/>
  <c r="X23" i="61"/>
  <c r="W23" i="61"/>
  <c r="S23" i="61"/>
  <c r="I23" i="61"/>
  <c r="Y23" i="61" s="1"/>
  <c r="AQ22" i="61"/>
  <c r="AE22" i="61"/>
  <c r="AD22" i="61"/>
  <c r="AC22" i="61"/>
  <c r="AB22" i="61"/>
  <c r="Z22" i="61"/>
  <c r="X22" i="61"/>
  <c r="W22" i="61"/>
  <c r="S22" i="61"/>
  <c r="I22" i="61"/>
  <c r="Y22" i="61" s="1"/>
  <c r="AQ20" i="61"/>
  <c r="AO18" i="61"/>
  <c r="AQ17" i="61"/>
  <c r="AE17" i="61"/>
  <c r="AQ16" i="61"/>
  <c r="AE16" i="61"/>
  <c r="AQ15" i="61"/>
  <c r="AE15" i="61"/>
  <c r="AQ14" i="61"/>
  <c r="AE14" i="61"/>
  <c r="AE13" i="61"/>
  <c r="AD13" i="61"/>
  <c r="AC13" i="61"/>
  <c r="AB13" i="61"/>
  <c r="Y13" i="61"/>
  <c r="X13" i="61"/>
  <c r="W13" i="61"/>
  <c r="S13" i="61"/>
  <c r="M13" i="61"/>
  <c r="Z13" i="61" s="1"/>
  <c r="AE12" i="61"/>
  <c r="AD12" i="61"/>
  <c r="AC12" i="61"/>
  <c r="AB12" i="61"/>
  <c r="Z12" i="61"/>
  <c r="Y12" i="61"/>
  <c r="X12" i="61"/>
  <c r="W12" i="61"/>
  <c r="S12" i="61"/>
  <c r="M12" i="61"/>
  <c r="AE11" i="61"/>
  <c r="AD11" i="61"/>
  <c r="AC11" i="61"/>
  <c r="AB11" i="61"/>
  <c r="Y11" i="61"/>
  <c r="X11" i="61"/>
  <c r="W11" i="61"/>
  <c r="S11" i="61"/>
  <c r="M11" i="61"/>
  <c r="Z11" i="61" s="1"/>
  <c r="AE10" i="61"/>
  <c r="AD10" i="61"/>
  <c r="AC10" i="61"/>
  <c r="AB10" i="61"/>
  <c r="Z10" i="61"/>
  <c r="Y10" i="61"/>
  <c r="X10" i="61"/>
  <c r="W10" i="61"/>
  <c r="S10" i="61"/>
  <c r="M10" i="61"/>
  <c r="AE8" i="61"/>
  <c r="AD8" i="61"/>
  <c r="AC8" i="61"/>
  <c r="AB8" i="61"/>
  <c r="Z8" i="61"/>
  <c r="Y8" i="61"/>
  <c r="X8" i="61"/>
  <c r="W8" i="61"/>
  <c r="S8" i="61"/>
  <c r="AE6" i="61"/>
  <c r="AD6" i="61"/>
  <c r="AC6" i="61"/>
  <c r="AB6" i="61"/>
  <c r="Z6" i="61"/>
  <c r="Y6" i="61"/>
  <c r="X6" i="61"/>
  <c r="W6" i="61"/>
  <c r="V59" i="60" l="1"/>
  <c r="R59" i="60"/>
  <c r="N59" i="60"/>
  <c r="J59" i="60"/>
  <c r="V58" i="60"/>
  <c r="R58" i="60"/>
  <c r="N58" i="60"/>
  <c r="J58" i="60"/>
  <c r="V57" i="60"/>
  <c r="R57" i="60"/>
  <c r="N57" i="60"/>
  <c r="J57" i="60"/>
  <c r="V56" i="60"/>
  <c r="R56" i="60"/>
  <c r="N56" i="60"/>
  <c r="J56" i="60"/>
  <c r="R55" i="60"/>
  <c r="N55" i="60"/>
  <c r="J55" i="60"/>
  <c r="V54" i="60"/>
  <c r="R54" i="60"/>
  <c r="J54" i="60"/>
  <c r="V53" i="60"/>
  <c r="R53" i="60"/>
  <c r="J53" i="60"/>
  <c r="V52" i="60"/>
  <c r="R52" i="60"/>
  <c r="J52" i="60"/>
  <c r="V51" i="60"/>
  <c r="J51" i="60"/>
  <c r="V50" i="60"/>
  <c r="J50" i="60"/>
  <c r="V49" i="60"/>
  <c r="J49" i="60"/>
  <c r="V48" i="60"/>
  <c r="R48" i="60"/>
  <c r="J48" i="60"/>
  <c r="V47" i="60"/>
  <c r="R47" i="60"/>
  <c r="J47" i="60"/>
  <c r="V46" i="60"/>
  <c r="V45" i="60"/>
  <c r="V44" i="60"/>
  <c r="V43" i="60"/>
  <c r="V42" i="60"/>
  <c r="V41" i="60"/>
  <c r="V40" i="60"/>
  <c r="V39" i="60"/>
  <c r="V38" i="60"/>
  <c r="R37" i="60"/>
  <c r="J37" i="60"/>
  <c r="V36" i="60"/>
  <c r="J36" i="60"/>
  <c r="J35" i="60"/>
  <c r="V34" i="60"/>
  <c r="J34" i="60"/>
  <c r="V33" i="60"/>
  <c r="J33" i="60"/>
  <c r="V32" i="60"/>
  <c r="R31" i="60"/>
  <c r="J31" i="60"/>
  <c r="R30" i="60"/>
  <c r="J30" i="60"/>
  <c r="R29" i="60"/>
  <c r="N29" i="60"/>
  <c r="V28" i="60"/>
  <c r="R27" i="60"/>
  <c r="J27" i="60"/>
  <c r="R26" i="60"/>
  <c r="N26" i="60"/>
  <c r="J26" i="60"/>
  <c r="J25" i="60"/>
  <c r="N24" i="60"/>
  <c r="J24" i="60"/>
  <c r="V23" i="60"/>
  <c r="V22" i="60"/>
  <c r="J22" i="60"/>
  <c r="V21" i="60"/>
  <c r="R21" i="60"/>
  <c r="J21" i="60"/>
  <c r="V20" i="60"/>
  <c r="R20" i="60"/>
  <c r="J20" i="60"/>
  <c r="V19" i="60"/>
  <c r="R19" i="60"/>
  <c r="J19" i="60"/>
  <c r="R18" i="60"/>
  <c r="J18" i="60"/>
  <c r="J17" i="60"/>
  <c r="V16" i="60"/>
  <c r="P16" i="60"/>
  <c r="R16" i="60" s="1"/>
  <c r="J16" i="60"/>
  <c r="V15" i="60"/>
  <c r="R15" i="60"/>
  <c r="J15" i="60"/>
  <c r="V14" i="60"/>
  <c r="R14" i="60"/>
  <c r="J14" i="60"/>
  <c r="R13" i="60"/>
  <c r="J13" i="60"/>
  <c r="R12" i="60"/>
  <c r="J12" i="60"/>
  <c r="R11" i="60"/>
  <c r="J11" i="60"/>
  <c r="R10" i="60"/>
  <c r="J10" i="60"/>
  <c r="V9" i="60"/>
  <c r="R9" i="60"/>
  <c r="J9" i="60"/>
  <c r="V8" i="60"/>
  <c r="R8" i="60"/>
  <c r="J8" i="60"/>
  <c r="V7" i="60"/>
  <c r="R7" i="60"/>
  <c r="J7" i="60"/>
  <c r="V6" i="60"/>
  <c r="J6" i="60"/>
  <c r="N42" i="59" l="1"/>
  <c r="H42" i="59"/>
  <c r="J42" i="59" s="1"/>
  <c r="N41" i="59"/>
  <c r="J41" i="59"/>
  <c r="H41" i="59"/>
  <c r="N40" i="59"/>
  <c r="H40" i="59"/>
  <c r="J40" i="59" s="1"/>
  <c r="N39" i="59"/>
  <c r="H39" i="59"/>
  <c r="J39" i="59" s="1"/>
  <c r="N38" i="59"/>
  <c r="H38" i="59"/>
  <c r="J38" i="59" s="1"/>
  <c r="N37" i="59"/>
  <c r="J37" i="59"/>
  <c r="H37" i="59"/>
  <c r="N36" i="59"/>
  <c r="H36" i="59"/>
  <c r="J36" i="59" s="1"/>
  <c r="N35" i="59"/>
  <c r="H35" i="59"/>
  <c r="J35" i="59" s="1"/>
  <c r="N34" i="59"/>
  <c r="H34" i="59"/>
  <c r="J34" i="59" s="1"/>
  <c r="N33" i="59"/>
  <c r="J33" i="59"/>
  <c r="H33" i="59"/>
  <c r="N32" i="59"/>
  <c r="H32" i="59"/>
  <c r="J32" i="59" s="1"/>
  <c r="N31" i="59"/>
  <c r="H31" i="59"/>
  <c r="J31" i="59" s="1"/>
  <c r="N30" i="59"/>
  <c r="H30" i="59"/>
  <c r="J30" i="59" s="1"/>
  <c r="N29" i="59"/>
  <c r="J29" i="59"/>
  <c r="H29" i="59"/>
  <c r="N28" i="59"/>
  <c r="H28" i="59"/>
  <c r="J28" i="59" s="1"/>
  <c r="N27" i="59"/>
  <c r="H27" i="59"/>
  <c r="J27" i="59" s="1"/>
  <c r="N26" i="59"/>
  <c r="H26" i="59"/>
  <c r="J26" i="59" s="1"/>
  <c r="N25" i="59"/>
  <c r="J25" i="59"/>
  <c r="H25" i="59"/>
  <c r="N24" i="59"/>
  <c r="H24" i="59"/>
  <c r="J24" i="59" s="1"/>
  <c r="N23" i="59"/>
  <c r="H23" i="59"/>
  <c r="J23" i="59" s="1"/>
  <c r="J22" i="59"/>
  <c r="J21" i="59"/>
  <c r="J20" i="59"/>
  <c r="J19" i="59"/>
  <c r="J18" i="59"/>
  <c r="J17" i="59"/>
  <c r="N16" i="59"/>
  <c r="H16" i="59"/>
  <c r="J16" i="59" s="1"/>
  <c r="N15" i="59"/>
  <c r="H15" i="59"/>
  <c r="J15" i="59" s="1"/>
  <c r="N14" i="59"/>
  <c r="H14" i="59"/>
  <c r="J14" i="59" s="1"/>
  <c r="N13" i="59"/>
  <c r="J13" i="59"/>
  <c r="H13" i="59"/>
  <c r="N12" i="59"/>
  <c r="H12" i="59"/>
  <c r="J12" i="59" s="1"/>
  <c r="N11" i="59"/>
  <c r="H11" i="59"/>
  <c r="J11" i="59" s="1"/>
  <c r="N10" i="59"/>
  <c r="H10" i="59"/>
  <c r="J10" i="59" s="1"/>
  <c r="N9" i="59"/>
  <c r="J9" i="59"/>
  <c r="H9" i="59"/>
  <c r="N8" i="59"/>
  <c r="H8" i="59"/>
  <c r="J8" i="59" s="1"/>
  <c r="N7" i="59"/>
  <c r="H7" i="59"/>
  <c r="J7" i="59" s="1"/>
  <c r="N6" i="59"/>
  <c r="H6" i="59"/>
  <c r="J6" i="59" s="1"/>
  <c r="S96" i="58" l="1"/>
  <c r="O96" i="58"/>
  <c r="M96" i="58"/>
  <c r="N96" i="58" s="1"/>
  <c r="L96" i="58"/>
  <c r="M95" i="58"/>
  <c r="L95" i="58"/>
  <c r="N95" i="58" s="1"/>
  <c r="M94" i="58"/>
  <c r="L94" i="58"/>
  <c r="N94" i="58" s="1"/>
  <c r="N93" i="58"/>
  <c r="N92" i="58"/>
  <c r="N91" i="58"/>
  <c r="N90" i="58"/>
  <c r="J90" i="58"/>
  <c r="N89" i="58"/>
  <c r="J89" i="58"/>
  <c r="L88" i="58"/>
  <c r="N88" i="58" s="1"/>
  <c r="N87" i="58"/>
  <c r="L86" i="58"/>
  <c r="N86" i="58" s="1"/>
  <c r="N85" i="58"/>
  <c r="M84" i="58"/>
  <c r="N84" i="58" s="1"/>
  <c r="M83" i="58"/>
  <c r="N83" i="58" s="1"/>
  <c r="N82" i="58"/>
  <c r="N81" i="58"/>
  <c r="N80" i="58"/>
  <c r="N79" i="58"/>
  <c r="L76" i="58"/>
  <c r="N76" i="58" s="1"/>
  <c r="L75" i="58"/>
  <c r="N75" i="58" s="1"/>
  <c r="L74" i="58"/>
  <c r="N74" i="58" s="1"/>
  <c r="P73" i="58"/>
  <c r="R73" i="58" s="1"/>
  <c r="N73" i="58"/>
  <c r="P72" i="58"/>
  <c r="R72" i="58" s="1"/>
  <c r="N72" i="58"/>
  <c r="P71" i="58"/>
  <c r="R71" i="58" s="1"/>
  <c r="N71" i="58"/>
  <c r="R70" i="58"/>
  <c r="P70" i="58"/>
  <c r="N70" i="58"/>
  <c r="N68" i="58"/>
  <c r="N67" i="58"/>
  <c r="N66" i="58"/>
  <c r="N65" i="58"/>
  <c r="N64" i="58"/>
  <c r="N63" i="58"/>
  <c r="N62" i="58"/>
  <c r="N61" i="58"/>
  <c r="N60" i="58"/>
  <c r="N59" i="58"/>
  <c r="J59" i="58"/>
  <c r="N58" i="58"/>
  <c r="N57" i="58"/>
  <c r="N56" i="58"/>
  <c r="N55" i="58"/>
  <c r="J55" i="58"/>
  <c r="N54" i="58"/>
  <c r="N53" i="58"/>
  <c r="N52" i="58"/>
  <c r="N51" i="58"/>
  <c r="J51" i="58"/>
  <c r="N50" i="58"/>
  <c r="N49" i="58"/>
  <c r="N48" i="58"/>
  <c r="N47" i="58"/>
  <c r="J47" i="58"/>
  <c r="N46" i="58"/>
  <c r="N44" i="58"/>
  <c r="L44" i="58"/>
  <c r="N42" i="58"/>
  <c r="L42" i="58"/>
  <c r="L41" i="58"/>
  <c r="N41" i="58" s="1"/>
  <c r="N40" i="58"/>
  <c r="L40" i="58"/>
  <c r="L39" i="58"/>
  <c r="N39" i="58" s="1"/>
  <c r="N38" i="58"/>
  <c r="L37" i="58"/>
  <c r="N37" i="58" s="1"/>
  <c r="N36" i="58"/>
  <c r="N35" i="58"/>
  <c r="M35" i="58"/>
  <c r="L35" i="58"/>
  <c r="Q34" i="58"/>
  <c r="R34" i="58" s="1"/>
  <c r="P34" i="58"/>
  <c r="M34" i="58"/>
  <c r="L34" i="58"/>
  <c r="N34" i="58" s="1"/>
  <c r="M33" i="58"/>
  <c r="L33" i="58"/>
  <c r="N33" i="58" s="1"/>
  <c r="N32" i="58"/>
  <c r="R31" i="58"/>
  <c r="N31" i="58"/>
  <c r="N30" i="58"/>
  <c r="N29" i="58"/>
  <c r="M29" i="58"/>
  <c r="L29" i="58"/>
  <c r="M28" i="58"/>
  <c r="N28" i="58" s="1"/>
  <c r="L28" i="58"/>
  <c r="M27" i="58"/>
  <c r="L27" i="58"/>
  <c r="N27" i="58" s="1"/>
  <c r="M26" i="58"/>
  <c r="L26" i="58"/>
  <c r="N26" i="58" s="1"/>
  <c r="R25" i="58"/>
  <c r="Q25" i="58"/>
  <c r="P25" i="58"/>
  <c r="M25" i="58"/>
  <c r="N25" i="58" s="1"/>
  <c r="L25" i="58"/>
  <c r="N24" i="58"/>
  <c r="N23" i="58"/>
  <c r="N22" i="58"/>
  <c r="N21" i="58"/>
  <c r="R20" i="58"/>
  <c r="N20" i="58"/>
  <c r="N19" i="58"/>
  <c r="M19" i="58"/>
  <c r="L19" i="58"/>
  <c r="N18" i="58"/>
  <c r="N17" i="58"/>
  <c r="M17" i="58"/>
  <c r="M15" i="58"/>
  <c r="N15" i="58" s="1"/>
  <c r="N14" i="58"/>
  <c r="N12" i="58"/>
  <c r="P11" i="58"/>
  <c r="R11" i="58" s="1"/>
  <c r="N11" i="58"/>
  <c r="M11" i="58"/>
  <c r="L11" i="58"/>
  <c r="M10" i="58"/>
  <c r="N10" i="58" s="1"/>
  <c r="L10" i="58"/>
  <c r="R9" i="58"/>
  <c r="N9" i="58"/>
  <c r="N8" i="58"/>
  <c r="M7" i="58"/>
  <c r="L7" i="58"/>
  <c r="N7" i="58" s="1"/>
  <c r="N6" i="58"/>
  <c r="L43" i="58" l="1"/>
  <c r="N43" i="58" s="1"/>
  <c r="L45" i="58"/>
  <c r="N45" i="58" s="1"/>
  <c r="N34" i="57"/>
  <c r="J34" i="57"/>
  <c r="J33" i="57"/>
  <c r="N32" i="57"/>
  <c r="J32" i="57"/>
  <c r="N31" i="57"/>
  <c r="J31" i="57"/>
  <c r="N30" i="57"/>
  <c r="N29" i="57"/>
  <c r="N28" i="57"/>
  <c r="N27" i="57"/>
  <c r="N26" i="57"/>
  <c r="N25" i="57"/>
  <c r="N24" i="57"/>
  <c r="J24" i="57"/>
  <c r="N23" i="57"/>
  <c r="J23" i="57"/>
  <c r="N22" i="57"/>
  <c r="J22" i="57"/>
  <c r="N21" i="57"/>
  <c r="J21" i="57"/>
  <c r="N20" i="57"/>
  <c r="J20" i="57"/>
  <c r="N19" i="57"/>
  <c r="J19" i="57"/>
  <c r="N18" i="57"/>
  <c r="J18" i="57"/>
  <c r="N17" i="57"/>
  <c r="J17" i="57"/>
  <c r="N16" i="57"/>
  <c r="J16" i="57"/>
  <c r="N15" i="57"/>
  <c r="J15" i="57"/>
  <c r="N14" i="57"/>
  <c r="J14" i="57"/>
  <c r="N13" i="57"/>
  <c r="J13" i="57"/>
  <c r="N12" i="57"/>
  <c r="N11" i="57"/>
  <c r="N10" i="57"/>
  <c r="N9" i="57"/>
  <c r="N22" i="56" l="1"/>
  <c r="N21" i="56"/>
  <c r="N20" i="56"/>
  <c r="N19" i="56"/>
  <c r="N18" i="56"/>
  <c r="N17" i="56"/>
  <c r="N16" i="56"/>
  <c r="N15" i="56"/>
  <c r="N14" i="56"/>
  <c r="N13" i="56"/>
  <c r="N12" i="56"/>
  <c r="N11" i="56"/>
  <c r="J11" i="56"/>
  <c r="N10" i="56"/>
  <c r="J10" i="56"/>
  <c r="N9" i="56"/>
  <c r="J9" i="56"/>
  <c r="N8" i="56"/>
  <c r="J8" i="56"/>
  <c r="N7" i="56"/>
  <c r="J7" i="56"/>
  <c r="N6" i="56"/>
  <c r="J6" i="56"/>
  <c r="R17" i="55" l="1"/>
  <c r="N17" i="55"/>
  <c r="R16" i="55"/>
  <c r="N16" i="55"/>
  <c r="R15" i="55"/>
  <c r="N15" i="55"/>
  <c r="R14" i="55"/>
  <c r="N14" i="55"/>
  <c r="J14" i="55"/>
  <c r="R13" i="55"/>
  <c r="N13" i="55"/>
  <c r="J13" i="55"/>
  <c r="R12" i="55"/>
  <c r="N12" i="55"/>
  <c r="J12" i="55"/>
  <c r="R11" i="55"/>
  <c r="N11" i="55"/>
  <c r="R10" i="55"/>
  <c r="N10" i="55"/>
  <c r="J10" i="55"/>
  <c r="P9" i="55"/>
  <c r="R9" i="55" s="1"/>
  <c r="N9" i="55"/>
  <c r="J9" i="55"/>
  <c r="R8" i="55"/>
  <c r="P8" i="55"/>
  <c r="N8" i="55"/>
  <c r="J8" i="55"/>
  <c r="R7" i="55"/>
  <c r="N7" i="55"/>
  <c r="J7" i="55"/>
  <c r="R6" i="55"/>
  <c r="N6" i="55"/>
  <c r="P76" i="54" l="1"/>
  <c r="M76" i="54"/>
  <c r="P75" i="54"/>
  <c r="M75" i="54"/>
  <c r="J75" i="54"/>
  <c r="P74" i="54"/>
  <c r="M74" i="54"/>
  <c r="J74" i="54"/>
  <c r="P73" i="54"/>
  <c r="M73" i="54"/>
  <c r="J73" i="54"/>
  <c r="P72" i="54"/>
  <c r="M72" i="54"/>
  <c r="P71" i="54"/>
  <c r="M71" i="54"/>
  <c r="J71" i="54"/>
  <c r="P70" i="54"/>
  <c r="M70" i="54"/>
  <c r="P69" i="54"/>
  <c r="M69" i="54"/>
  <c r="P68" i="54"/>
  <c r="M68" i="54"/>
  <c r="P67" i="54"/>
  <c r="M67" i="54"/>
  <c r="P66" i="54"/>
  <c r="M66" i="54"/>
  <c r="P65" i="54"/>
  <c r="M65" i="54"/>
  <c r="P64" i="54"/>
  <c r="M64" i="54"/>
  <c r="P63" i="54"/>
  <c r="M63" i="54"/>
  <c r="P62" i="54"/>
  <c r="M62" i="54"/>
  <c r="P61" i="54"/>
  <c r="M61" i="54"/>
  <c r="P60" i="54"/>
  <c r="M60" i="54"/>
  <c r="P59" i="54"/>
  <c r="M59" i="54"/>
  <c r="P58" i="54"/>
  <c r="M58" i="54"/>
  <c r="P57" i="54"/>
  <c r="M57" i="54"/>
  <c r="P56" i="54"/>
  <c r="M56" i="54"/>
  <c r="P55" i="54"/>
  <c r="M55" i="54"/>
  <c r="P54" i="54"/>
  <c r="M54" i="54"/>
  <c r="P53" i="54"/>
  <c r="M53" i="54"/>
  <c r="P52" i="54"/>
  <c r="M52" i="54"/>
  <c r="P51" i="54"/>
  <c r="M51" i="54"/>
  <c r="P50" i="54"/>
  <c r="M50" i="54"/>
  <c r="P49" i="54"/>
  <c r="M49" i="54"/>
  <c r="P48" i="54"/>
  <c r="M48" i="54"/>
  <c r="P47" i="54"/>
  <c r="M47" i="54"/>
  <c r="P46" i="54"/>
  <c r="M46" i="54"/>
  <c r="P45" i="54"/>
  <c r="M45" i="54"/>
  <c r="P44" i="54"/>
  <c r="M44" i="54"/>
  <c r="M43" i="54"/>
  <c r="J43" i="54"/>
  <c r="M42" i="54"/>
  <c r="J42" i="54"/>
  <c r="M41" i="54"/>
  <c r="M40" i="54"/>
  <c r="M39" i="54"/>
  <c r="M38" i="54"/>
  <c r="M37" i="54"/>
  <c r="M36" i="54"/>
  <c r="M35" i="54"/>
  <c r="M34" i="54"/>
  <c r="M33" i="54"/>
  <c r="M32" i="54"/>
  <c r="P31" i="54"/>
  <c r="M31" i="54"/>
  <c r="P30" i="54"/>
  <c r="M30" i="54"/>
  <c r="P29" i="54"/>
  <c r="M29" i="54"/>
  <c r="P28" i="54"/>
  <c r="M28" i="54"/>
  <c r="P27" i="54"/>
  <c r="M27" i="54"/>
  <c r="P26" i="54"/>
  <c r="M26" i="54"/>
  <c r="P25" i="54"/>
  <c r="M25" i="54"/>
  <c r="P24" i="54"/>
  <c r="M24" i="54"/>
  <c r="P23" i="54"/>
  <c r="M23" i="54"/>
  <c r="P22" i="54"/>
  <c r="M22" i="54"/>
  <c r="P21" i="54"/>
  <c r="M21" i="54"/>
  <c r="P20" i="54"/>
  <c r="M20" i="54"/>
  <c r="P19" i="54"/>
  <c r="M19" i="54"/>
  <c r="P18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P_CH_General" description="Conexión a la consulta 'LP_CH_General' en el libro." type="5" refreshedVersion="6" background="1" saveData="1">
    <dbPr connection="Provider=Microsoft.Mashup.OleDb.1;Data Source=$Workbook$;Location=LP_CH_General;Extended Properties=&quot;&quot;" command="SELECT * FROM [LP_CH_General]"/>
  </connection>
  <connection id="2" xr16:uid="{00000000-0015-0000-FFFF-FFFF01000000}" keepAlive="1" name="Consulta - LP_CT_General" description="Conexión a la consulta 'LP_CT_General' en el libro." type="5" refreshedVersion="6" background="1" saveData="1">
    <dbPr connection="Provider=Microsoft.Mashup.OleDb.1;Data Source=$Workbook$;Location=LP_CT_General;Extended Properties=&quot;&quot;" command="SELECT * FROM [LP_CT_General]"/>
  </connection>
  <connection id="3" xr16:uid="{00000000-0015-0000-FFFF-FFFF02000000}" keepAlive="1" name="Consulta - LP_GW_General" description="Conexión a la consulta 'LP_GW_General' en el libro." type="5" refreshedVersion="6" background="1" saveData="1">
    <dbPr connection="Provider=Microsoft.Mashup.OleDb.1;Data Source=$Workbook$;Location=LP_GW_General;Extended Properties=&quot;&quot;" command="SELECT * FROM [LP_GW_General]"/>
  </connection>
  <connection id="4" xr16:uid="{00000000-0015-0000-FFFF-FFFF03000000}" keepAlive="1" name="Consulta - LP_HV_General" description="Conexión a la consulta 'LP_HV_General' en el libro." type="5" refreshedVersion="6" background="1" saveData="1">
    <dbPr connection="Provider=Microsoft.Mashup.OleDb.1;Data Source=$Workbook$;Location=LP_HV_General;Extended Properties=&quot;&quot;" command="SELECT * FROM [LP_HV_General]"/>
  </connection>
  <connection id="5" xr16:uid="{00000000-0015-0000-FFFF-FFFF04000000}" keepAlive="1" name="Consulta - LP_JAC_General" description="Conexión a la consulta 'LP_JAC_General' en el libro." type="5" refreshedVersion="6" background="1" saveData="1">
    <dbPr connection="Provider=Microsoft.Mashup.OleDb.1;Data Source=$Workbook$;Location=LP_JAC_General;Extended Properties=&quot;&quot;" command="SELECT * FROM [LP_JAC_General]"/>
  </connection>
  <connection id="6" xr16:uid="{00000000-0015-0000-FFFF-FFFF05000000}" keepAlive="1" name="Consulta - LP_MZ_General" description="Conexión a la consulta 'LP_MZ_General' en el libro." type="5" refreshedVersion="6" background="1" saveData="1">
    <dbPr connection="Provider=Microsoft.Mashup.OleDb.1;Data Source=$Workbook$;Location=LP_MZ_General;Extended Properties=&quot;&quot;" command="SELECT * FROM [LP_MZ_General]"/>
  </connection>
  <connection id="7" xr16:uid="{00000000-0015-0000-FFFF-FFFF06000000}" keepAlive="1" name="Consulta - LP_RN_General" description="Conexión a la consulta 'LP_RN_General' en el libro." type="5" refreshedVersion="6" background="1" saveData="1">
    <dbPr connection="Provider=Microsoft.Mashup.OleDb.1;Data Source=$Workbook$;Location=LP_RN_General;Extended Properties=&quot;&quot;" command="SELECT * FROM [LP_RN_General]"/>
  </connection>
  <connection id="8" xr16:uid="{00000000-0015-0000-FFFF-FFFF07000000}" keepAlive="1" name="Consulta - LP_SZ_General" description="Conexión a la consulta 'LP_SZ_General' en el libro." type="5" refreshedVersion="6" background="1" saveData="1">
    <dbPr connection="Provider=Microsoft.Mashup.OleDb.1;Data Source=$Workbook$;Location=LP_SZ_General;Extended Properties=&quot;&quot;" command="SELECT * FROM [LP_SZ_General]"/>
  </connection>
</connections>
</file>

<file path=xl/sharedStrings.xml><?xml version="1.0" encoding="utf-8"?>
<sst xmlns="http://schemas.openxmlformats.org/spreadsheetml/2006/main" count="2550" uniqueCount="917">
  <si>
    <t>Lista de precios Marzo</t>
  </si>
  <si>
    <t>Vigencia del 01 de Marzo al 31 de Marzo 2021</t>
  </si>
  <si>
    <t>UNIDADES AÑO MODELO 2020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</si>
  <si>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</si>
  <si>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</si>
  <si>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</si>
  <si>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</si>
  <si>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</si>
  <si>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</si>
  <si>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</si>
  <si>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</si>
  <si>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</si>
  <si>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</si>
  <si>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</si>
  <si>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</si>
  <si>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</si>
  <si>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</si>
  <si>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</si>
  <si>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</si>
  <si>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</si>
  <si>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</si>
  <si>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</si>
  <si>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</si>
  <si>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</si>
  <si>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</si>
  <si>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</si>
  <si>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</si>
  <si>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</si>
  <si>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C</t>
  </si>
  <si>
    <t>HC22AA4CT-PE</t>
  </si>
  <si>
    <t>CAPTUR ZEN 4X2 2.0 MT GLPT</t>
  </si>
  <si>
    <t>Duster</t>
  </si>
  <si>
    <t>M2 KDH A9</t>
  </si>
  <si>
    <t>DUSTER INTENS 4X2 5MT 1.6 ULC</t>
  </si>
  <si>
    <t>A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</si>
  <si>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</si>
  <si>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</si>
  <si>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</si>
  <si>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</si>
  <si>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</si>
  <si>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</si>
  <si>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</si>
  <si>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D1 2 M1M 4C</t>
  </si>
  <si>
    <t>NEW DUSTER ZEN 4X2 MT 1.6 V2</t>
  </si>
  <si>
    <t>NEW DUSTER ZEN 4X2 MT 1.6 V2 GLPT</t>
  </si>
  <si>
    <t>D2 2 M1M 4C</t>
  </si>
  <si>
    <t>NEW DUSTER INTENS 4X2 5MT 1.6 ULC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</si>
  <si>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</si>
  <si>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</si>
  <si>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</si>
  <si>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</si>
  <si>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</si>
  <si>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CVT 4x4</t>
  </si>
  <si>
    <t>NEW DUSTER INTENS CVT 4x4 GLPT</t>
  </si>
  <si>
    <t>Kangoo</t>
  </si>
  <si>
    <t>ZFBASI N0 MM</t>
  </si>
  <si>
    <t>KANGOO EXPRESS 1.6 MT</t>
  </si>
  <si>
    <t>D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</si>
  <si>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</si>
  <si>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</si>
  <si>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</si>
  <si>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</si>
  <si>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</si>
  <si>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</si>
  <si>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</si>
  <si>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</si>
  <si>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</si>
  <si>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</si>
  <si>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</si>
  <si>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</si>
  <si>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</si>
  <si>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</si>
  <si>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</si>
  <si>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B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</si>
  <si>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</si>
  <si>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</si>
  <si>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</si>
  <si>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</si>
  <si>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</si>
  <si>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</si>
  <si>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</si>
  <si>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</si>
  <si>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</si>
  <si>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</si>
  <si>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</si>
  <si>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</si>
  <si>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</si>
  <si>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</si>
  <si>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</si>
  <si>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</si>
  <si>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</si>
  <si>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</si>
  <si>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</si>
  <si>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</si>
  <si>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</si>
  <si>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</si>
  <si>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</si>
  <si>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</si>
  <si>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</si>
  <si>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</si>
  <si>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</si>
  <si>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</si>
  <si>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</si>
  <si>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</si>
  <si>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</si>
  <si>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</si>
  <si>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</si>
  <si>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</si>
  <si>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</si>
  <si>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</si>
  <si>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</si>
  <si>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</si>
  <si>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</si>
  <si>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</si>
  <si>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</si>
  <si>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</si>
  <si>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Marzo 2021</t>
  </si>
  <si>
    <t>Vigencia del 1 de Marzo al 31 de Marzo 2021</t>
  </si>
  <si>
    <t>UNIDADES AÑO MODELO 2019</t>
  </si>
  <si>
    <t>Combustible</t>
  </si>
  <si>
    <t>Precio Lista SAP</t>
  </si>
  <si>
    <t>Margen 2021</t>
  </si>
  <si>
    <t>MAZDA</t>
  </si>
  <si>
    <t>MAZDA 2 SPORT</t>
  </si>
  <si>
    <t>DHN1LAD_PE</t>
  </si>
  <si>
    <t>MAZDA 2 SPORT MT 1.5 PRIME IPM III</t>
  </si>
  <si>
    <t>GASOLINA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</si>
  <si>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</si>
  <si>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</si>
  <si>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</si>
  <si>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</si>
  <si>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</si>
  <si>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</si>
  <si>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</si>
  <si>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</si>
  <si>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</si>
  <si>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</si>
  <si>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</si>
  <si>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</si>
  <si>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</si>
  <si>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</si>
  <si>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</si>
  <si>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</si>
  <si>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</si>
  <si>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</si>
  <si>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</si>
  <si>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</si>
  <si>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</si>
  <si>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</si>
  <si>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BCPVLAB_PE</t>
  </si>
  <si>
    <t>MAZDA 3 SEDAN AT 2.5 NEW HIGH</t>
  </si>
  <si>
    <t>MAZDA 3 SPORT</t>
  </si>
  <si>
    <t>BBRSLAC_PE</t>
  </si>
  <si>
    <t>MAZDA 3 SPORT AT 2.5 GS HIGH IPM PE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</si>
  <si>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</si>
  <si>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</si>
  <si>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</si>
  <si>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</si>
  <si>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</si>
  <si>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</si>
  <si>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</si>
  <si>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</si>
  <si>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</si>
  <si>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</si>
  <si>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</si>
  <si>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</si>
  <si>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</si>
  <si>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</si>
  <si>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</si>
  <si>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</si>
  <si>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</si>
  <si>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</si>
  <si>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GDCNLAG_PE</t>
  </si>
  <si>
    <t>MAZDA 6 SEDAN AT 2.5T SIGNATURE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</si>
  <si>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</si>
  <si>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</si>
  <si>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</si>
  <si>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</si>
  <si>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</si>
  <si>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</si>
  <si>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NF7JLAC_PE</t>
  </si>
  <si>
    <t>MX5 MT 2.0 HIGH IPM III</t>
  </si>
  <si>
    <t>NF7MLAH_PE</t>
  </si>
  <si>
    <t>MX5 AT 2.0 RF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</si>
  <si>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</si>
  <si>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</si>
  <si>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</si>
  <si>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</si>
  <si>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</si>
  <si>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</si>
  <si>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</si>
  <si>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</si>
  <si>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</si>
  <si>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</si>
  <si>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</si>
  <si>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</si>
  <si>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KCJ5LAF_PE</t>
  </si>
  <si>
    <t>CX-5 AT 2.0 2WD HIGH IPM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</si>
  <si>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</si>
  <si>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</si>
  <si>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</si>
  <si>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</si>
  <si>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</si>
  <si>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</si>
  <si>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</si>
  <si>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</si>
  <si>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</si>
  <si>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</si>
  <si>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</si>
  <si>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</si>
  <si>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</si>
  <si>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</si>
  <si>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</si>
  <si>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</si>
  <si>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</si>
  <si>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</si>
  <si>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</si>
  <si>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</si>
  <si>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</si>
  <si>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</si>
  <si>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</si>
  <si>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</si>
  <si>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</si>
  <si>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</si>
  <si>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</si>
  <si>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</si>
  <si>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</si>
  <si>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</si>
  <si>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</si>
  <si>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</si>
  <si>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</si>
  <si>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</si>
  <si>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</si>
  <si>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</si>
  <si>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DGD2LAB_PE</t>
  </si>
  <si>
    <t>CX-30 AT 2.5 AWD HIGH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</si>
  <si>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</si>
  <si>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</si>
  <si>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</si>
  <si>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</si>
  <si>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</si>
  <si>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</si>
  <si>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</si>
  <si>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</si>
  <si>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</si>
  <si>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</si>
  <si>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</si>
  <si>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</si>
  <si>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Precio Publicidad / Lista</t>
  </si>
  <si>
    <t>CHANGAN</t>
  </si>
  <si>
    <t>New CS15</t>
  </si>
  <si>
    <t>SC7ADA5PEH2001-PE</t>
  </si>
  <si>
    <t xml:space="preserve">NEW CS15 CONFORT 1.5L MT 4X2  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</si>
  <si>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</si>
  <si>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</si>
  <si>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</si>
  <si>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</si>
  <si>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</si>
  <si>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</si>
  <si>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</si>
  <si>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</si>
  <si>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</si>
  <si>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</si>
  <si>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</si>
  <si>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</si>
  <si>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</si>
  <si>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</si>
  <si>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</si>
  <si>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</si>
  <si>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</si>
  <si>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</si>
  <si>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</si>
  <si>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</si>
  <si>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</si>
  <si>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</si>
  <si>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</si>
  <si>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</si>
  <si>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</si>
  <si>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</si>
  <si>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</si>
  <si>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</si>
  <si>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</si>
  <si>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</si>
  <si>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</si>
  <si>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</si>
  <si>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</si>
  <si>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</si>
  <si>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</si>
  <si>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</si>
  <si>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</si>
  <si>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</si>
  <si>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</si>
  <si>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</si>
  <si>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</si>
  <si>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</si>
  <si>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</si>
  <si>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</si>
  <si>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</si>
  <si>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</si>
  <si>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</si>
  <si>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</si>
  <si>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</si>
  <si>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</si>
  <si>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</si>
  <si>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</si>
  <si>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</si>
  <si>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</si>
  <si>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</si>
  <si>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</si>
  <si>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</si>
  <si>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</si>
  <si>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SC6406A-F2W</t>
  </si>
  <si>
    <t>NEW VAN</t>
  </si>
  <si>
    <t>SC6406A-F2WT-PE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</si>
  <si>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</si>
  <si>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</si>
  <si>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</si>
  <si>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</si>
  <si>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</si>
  <si>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</si>
  <si>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</si>
  <si>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</si>
  <si>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</si>
  <si>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</si>
  <si>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</si>
  <si>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</si>
  <si>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</si>
  <si>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</si>
  <si>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</si>
  <si>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</si>
  <si>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</si>
  <si>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</si>
  <si>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</si>
  <si>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Vigencia del 01 al 31 de Marzo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</si>
  <si>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</si>
  <si>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</si>
  <si>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</si>
  <si>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</si>
  <si>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</si>
  <si>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</si>
  <si>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</si>
  <si>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</si>
  <si>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</si>
  <si>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</si>
  <si>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</si>
  <si>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</si>
  <si>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</si>
  <si>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</si>
  <si>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</si>
  <si>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</si>
  <si>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</si>
  <si>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</si>
  <si>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</si>
  <si>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</si>
  <si>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</si>
  <si>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</si>
  <si>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</si>
  <si>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</si>
  <si>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</si>
  <si>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</si>
  <si>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</si>
  <si>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</si>
  <si>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</si>
  <si>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</si>
  <si>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</si>
  <si>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</si>
  <si>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</si>
  <si>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</si>
  <si>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</si>
  <si>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</si>
  <si>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</si>
  <si>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</si>
  <si>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</si>
  <si>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</si>
  <si>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2N91C4F00029600-PE</t>
  </si>
  <si>
    <t>NEW DZIRE GLX AMT</t>
  </si>
  <si>
    <t>2N91C4F0002960T-PE</t>
  </si>
  <si>
    <t>NEW DZIRE GLX AMT GLPT</t>
  </si>
  <si>
    <t>2N94C2B000296V2-PE</t>
  </si>
  <si>
    <t>NEW DZIRE GA MT 4X2 V2</t>
  </si>
  <si>
    <t>1SUZ180</t>
  </si>
  <si>
    <t>2N91C2B00019600</t>
  </si>
  <si>
    <t>NEW DZIRE GA MT</t>
  </si>
  <si>
    <t>2N94C2D000296V2-PE</t>
  </si>
  <si>
    <t>NEW DZIRE GL MT 4X2 V2</t>
  </si>
  <si>
    <t>MULTIMEDIA BLAUPUNKT SP800 + CÁMARA</t>
  </si>
  <si>
    <t>1SUZ181</t>
  </si>
  <si>
    <t>2N91C2D00029600</t>
  </si>
  <si>
    <t>NEW DZIRE GL MT</t>
  </si>
  <si>
    <t>2N94C4D000196V2-PE</t>
  </si>
  <si>
    <t>NEW DZIRE GL AMT 4X2 V2</t>
  </si>
  <si>
    <t>1SUZ182</t>
  </si>
  <si>
    <t>2N91C4D00039600</t>
  </si>
  <si>
    <t>NEW DZIRE GL AMT</t>
  </si>
  <si>
    <t>2N94C2F000596V2-PE</t>
  </si>
  <si>
    <t>NEW DZIRE GLX MT 4X2 V2</t>
  </si>
  <si>
    <t>1SUZ184</t>
  </si>
  <si>
    <t>2N91C2F00039600</t>
  </si>
  <si>
    <t>NEW DZIRE GLX MT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</si>
  <si>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</si>
  <si>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</si>
  <si>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</si>
  <si>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</si>
  <si>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</si>
  <si>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</si>
  <si>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</si>
  <si>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NEW DZIRE GA MT GLPT</t>
  </si>
  <si>
    <t>2N94C2D00029V2T-PE</t>
  </si>
  <si>
    <t>NEW DZIRE GL MT 4X2 V2 GLPT</t>
  </si>
  <si>
    <t>2N91C2D0002960T-PE</t>
  </si>
  <si>
    <t>NEW DZIRE GL MT GLPT</t>
  </si>
  <si>
    <t>2N94C4D00019V2T-PE</t>
  </si>
  <si>
    <t>NEW DZIRE GL AMT 4X2 V2 GLPT</t>
  </si>
  <si>
    <t>2N91C4D0003960T-PE</t>
  </si>
  <si>
    <t>NEW DZIRE GL AMT GLPT</t>
  </si>
  <si>
    <t>2N94C2F00059V2T-PE</t>
  </si>
  <si>
    <t>NEW DZIRE GLX MT 4X2 V2 GLPT</t>
  </si>
  <si>
    <t>2N91C2F0003960T-PE</t>
  </si>
  <si>
    <t>NEW DZIRE GLX MT GLPT</t>
  </si>
  <si>
    <t>2N94C4F00049V2T-PE</t>
  </si>
  <si>
    <t>NEW DZIRE GLX AMT 4X2 V2 GLPT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</si>
  <si>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</si>
  <si>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</si>
  <si>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</si>
  <si>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</si>
  <si>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</si>
  <si>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</si>
  <si>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</si>
  <si>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</si>
  <si>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</si>
  <si>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</si>
  <si>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</si>
  <si>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</si>
  <si>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</si>
  <si>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</si>
  <si>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</si>
  <si>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</si>
  <si>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</si>
  <si>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</si>
  <si>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</si>
  <si>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</si>
  <si>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</si>
  <si>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</si>
  <si>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</si>
  <si>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</si>
  <si>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</si>
  <si>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</si>
  <si>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</si>
  <si>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</si>
  <si>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</si>
  <si>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</si>
  <si>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</si>
  <si>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</si>
  <si>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</si>
  <si>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</si>
  <si>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</si>
  <si>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</si>
  <si>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</si>
  <si>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</si>
  <si>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</si>
  <si>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</si>
  <si>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</si>
  <si>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</si>
  <si>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</si>
  <si>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</si>
  <si>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</si>
  <si>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</si>
  <si>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</si>
  <si>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</si>
  <si>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</si>
  <si>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</si>
  <si>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</si>
  <si>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</si>
  <si>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</si>
  <si>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</si>
  <si>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</si>
  <si>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</si>
  <si>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</si>
  <si>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</si>
  <si>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</si>
  <si>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</si>
  <si>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</si>
  <si>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</si>
  <si>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</si>
  <si>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</si>
  <si>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</si>
  <si>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</si>
  <si>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</si>
  <si>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</si>
  <si>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</si>
  <si>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</si>
  <si>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</si>
  <si>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</si>
  <si>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</si>
  <si>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</si>
  <si>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</si>
  <si>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</si>
  <si>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</si>
  <si>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</si>
  <si>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</si>
  <si>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</si>
  <si>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</si>
  <si>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</si>
  <si>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</si>
  <si>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</si>
  <si>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</si>
  <si>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</si>
  <si>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</si>
  <si>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</si>
  <si>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</si>
  <si>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</si>
  <si>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</si>
  <si>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</si>
  <si>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</si>
  <si>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</si>
  <si>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</si>
  <si>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</si>
  <si>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</si>
  <si>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</si>
  <si>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</si>
  <si>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</si>
  <si>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</si>
  <si>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PK131XJACKEPE</t>
  </si>
  <si>
    <t>NEW VITARA GLX FULL AT 2WD</t>
  </si>
  <si>
    <t>1SUZ193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</si>
  <si>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</si>
  <si>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</si>
  <si>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</si>
  <si>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</si>
  <si>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</si>
  <si>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</si>
  <si>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</si>
  <si>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</si>
  <si>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</si>
  <si>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</si>
  <si>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</si>
  <si>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</si>
  <si>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</si>
  <si>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</si>
  <si>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</si>
  <si>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</si>
  <si>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PK131XJACKEPET-PE</t>
  </si>
  <si>
    <t>NEW VITARA GLX FULL AT 2WD GLPT</t>
  </si>
  <si>
    <t>PK131SFACJKPET-PE</t>
  </si>
  <si>
    <t>NEW VITARA GL LUX AT ALLGRIP GLPT</t>
  </si>
  <si>
    <t>1SUZ195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</si>
  <si>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</si>
  <si>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</si>
  <si>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</si>
  <si>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</si>
  <si>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</si>
  <si>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</si>
  <si>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</si>
  <si>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</si>
  <si>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</si>
  <si>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</si>
  <si>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</si>
  <si>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</si>
  <si>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</si>
  <si>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</si>
  <si>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</si>
  <si>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</si>
  <si>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</si>
  <si>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</si>
  <si>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</si>
  <si>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</si>
  <si>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</si>
  <si>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</si>
  <si>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</si>
  <si>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</si>
  <si>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 xml:space="preserve">NEW JIMNY GL 1.5 AT 4X4 </t>
  </si>
  <si>
    <t>1SUZ188</t>
  </si>
  <si>
    <t>6NG1BHD000196TC</t>
  </si>
  <si>
    <t>NEW JIMNY GL 1.5 AT 4X4 TC</t>
  </si>
  <si>
    <t>SWIFT SPORT</t>
  </si>
  <si>
    <t>A2L414FSP</t>
  </si>
  <si>
    <t>SWIFT SPORT 1.4T MT</t>
  </si>
  <si>
    <t>1SUZ200</t>
  </si>
  <si>
    <t>A2L414FTSP</t>
  </si>
  <si>
    <t>SWIFT SPORT 1.4T AT</t>
  </si>
  <si>
    <t>1SUZ199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</si>
  <si>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</si>
  <si>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</si>
  <si>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</si>
  <si>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</si>
  <si>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</si>
  <si>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</si>
  <si>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</si>
  <si>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</si>
  <si>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</si>
  <si>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</si>
  <si>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</si>
  <si>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</si>
  <si>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</si>
  <si>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</si>
  <si>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</si>
  <si>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Precio Sap</t>
  </si>
  <si>
    <t>HAVAL</t>
  </si>
  <si>
    <t>H2</t>
  </si>
  <si>
    <t>CC7151FM00BI</t>
  </si>
  <si>
    <t>NEW H2 1.5 MT 4X2 INTELLIGENT</t>
  </si>
  <si>
    <t>Gasolina</t>
  </si>
  <si>
    <t>MULTIMEDIA + CÁMARA POR $300.00   (Cargar en la factura)</t>
  </si>
  <si>
    <t>2CHA060</t>
  </si>
  <si>
    <t>CC7151FM00BIT-PE</t>
  </si>
  <si>
    <t>NEW H2 1.5 MT 4X2 INTELLIGENT GLPT</t>
  </si>
  <si>
    <t>MULTIMEDIA + CÁMARA POR $300.00   (Cargar en la factura) Solicitar al supervisor (unidades pre convertidas)</t>
  </si>
  <si>
    <t>CC7151FM00BII</t>
  </si>
  <si>
    <t>NEW H2 1.5 MT 4X2 INTELLIGENT BC</t>
  </si>
  <si>
    <t>2CHA043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</si>
  <si>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</si>
  <si>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</si>
  <si>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</si>
  <si>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</si>
  <si>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</si>
  <si>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2CHA046</t>
  </si>
  <si>
    <t>CC7151FM00BST-PE</t>
  </si>
  <si>
    <t>NEW H2 1.5 MT 4X2 SUPREME GLPT</t>
  </si>
  <si>
    <t>CC7151FM00BSS</t>
  </si>
  <si>
    <t>NEW H2 1.5 MT 4X2 SUPREME BC</t>
  </si>
  <si>
    <t>2CHA047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</si>
  <si>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</si>
  <si>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</si>
  <si>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</si>
  <si>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</si>
  <si>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</si>
  <si>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</si>
  <si>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</si>
  <si>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</si>
  <si>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</si>
  <si>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</si>
  <si>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</si>
  <si>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</si>
  <si>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</si>
  <si>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</si>
  <si>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</si>
  <si>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</si>
  <si>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</si>
  <si>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</si>
  <si>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</si>
  <si>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</si>
  <si>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</si>
  <si>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2CHA067</t>
  </si>
  <si>
    <t>CC6461RM02A2T-PE</t>
  </si>
  <si>
    <t>H6 SPORT 1.5 MT 4X2 ACTIVE GLPT</t>
  </si>
  <si>
    <t>2CHA068</t>
  </si>
  <si>
    <t>CC6461RM02SS</t>
  </si>
  <si>
    <t>H6 SPORT 1.5 MT 4X2 SUPREME</t>
  </si>
  <si>
    <t>CC6461RM02SST-PE</t>
  </si>
  <si>
    <t>H6 SPORT 1.5 MT 4X2 SUPREME GLPT</t>
  </si>
  <si>
    <t>2CHA052</t>
  </si>
  <si>
    <t>CC6461RM02C</t>
  </si>
  <si>
    <t>H6 SPORT 1.5T 6MT 4X2 DIGNITY (PEPS)</t>
  </si>
  <si>
    <t>CC6461RM02CT-PE</t>
  </si>
  <si>
    <t>HAVAL H6 SPORT 1.5T GS 6MT 4X2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</si>
  <si>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</si>
  <si>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</si>
  <si>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</si>
  <si>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</si>
  <si>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</si>
  <si>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</si>
  <si>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</si>
  <si>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</si>
  <si>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</si>
  <si>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</si>
  <si>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</si>
  <si>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</si>
  <si>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C30</t>
  </si>
  <si>
    <t>C30MT4X2FAS</t>
  </si>
  <si>
    <t>NEW VOLEEX C30 1.5 5MT FASHIONABLE</t>
  </si>
  <si>
    <t>MICA DE BIOSEGURIDAD (PEDIR POR DERCOLINK) POR $1 + MULTIMEDIA + CÁMARA POR $300.00  (Cargar en la factura)</t>
  </si>
  <si>
    <t>C30MT4X2FAST-PE</t>
  </si>
  <si>
    <t>VOLEEX C30 1.5 FASHIONABLE GLPT</t>
  </si>
  <si>
    <t>C30MT4X2FASC-PE</t>
  </si>
  <si>
    <t>VOLEEX C30 1.5 FASHIONABLE GLPC</t>
  </si>
  <si>
    <t>C30MT4X2INT</t>
  </si>
  <si>
    <t>NEW VOLEEX C30 1.5 5MT INTELLIGENT</t>
  </si>
  <si>
    <t>MULTIMEDIA + CÁMARA PROMOCIÓN FIJA + MICA BIOSEGURIDAD (PEDIR POR DERCOLINK) POR $1</t>
  </si>
  <si>
    <t>C30MT4X2INTT-PE</t>
  </si>
  <si>
    <t>VOLEEX C30 1.5 INTELLIGENT GLPT</t>
  </si>
  <si>
    <t>C30MT4X2INTC-PE</t>
  </si>
  <si>
    <t>VOLEEX C30 1.5 INTELLIGENT GLPC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</si>
  <si>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</si>
  <si>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</si>
  <si>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</si>
  <si>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</si>
  <si>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</si>
  <si>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</si>
  <si>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</si>
  <si>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</si>
  <si>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</si>
  <si>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</si>
  <si>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</si>
  <si>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</si>
  <si>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</si>
  <si>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</si>
  <si>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</si>
  <si>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CC1021PS0JW5L</t>
  </si>
  <si>
    <t>WINGLE 5 4x2 LUX MT EURO V</t>
  </si>
  <si>
    <t xml:space="preserve">WINGLE 7 </t>
  </si>
  <si>
    <t>CC1032PA42C</t>
  </si>
  <si>
    <t>WINGLE 7 4X2 LUX</t>
  </si>
  <si>
    <t>Diesel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</si>
  <si>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</si>
  <si>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</si>
  <si>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</si>
  <si>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</si>
  <si>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</si>
  <si>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</si>
  <si>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</si>
  <si>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</si>
  <si>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</si>
  <si>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</si>
  <si>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Vigencia del 01 de Marzo 31 de Marzo 2021</t>
  </si>
  <si>
    <t>CITROEN</t>
  </si>
  <si>
    <t>NEW C3</t>
  </si>
  <si>
    <t>1CB6A5HCZQGDA0</t>
  </si>
  <si>
    <t>NEW C3 1.2 Puretech 110HP AT6 FEEL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</si>
  <si>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</si>
  <si>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</si>
  <si>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</si>
  <si>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</si>
  <si>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</si>
  <si>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</si>
  <si>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</si>
  <si>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</si>
  <si>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</si>
  <si>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</si>
  <si>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</si>
  <si>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</si>
  <si>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</si>
  <si>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</si>
  <si>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</si>
  <si>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</si>
  <si>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</si>
  <si>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</si>
  <si>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</si>
  <si>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</si>
  <si>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</si>
  <si>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</si>
  <si>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</si>
  <si>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</si>
  <si>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</si>
  <si>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</si>
  <si>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</si>
  <si>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Lista de precios Octubre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</si>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</sst>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8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 applyProtection="1">
      <alignment vertical="top" wrapText="1"/>
      <protection locked="0"/>
    </xf>
    <xf numFmtId="0" fontId="5" fillId="7" borderId="5" xfId="0" applyFont="1" applyFill="1" applyBorder="1" applyAlignment="1">
      <alignment vertical="top" wrapText="1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164" fontId="6" fillId="8" borderId="0" xfId="0" applyNumberFormat="1" applyFont="1" applyFill="1" applyAlignment="1">
      <alignment vertical="center"/>
    </xf>
    <xf numFmtId="164" fontId="0" fillId="8" borderId="26" xfId="0" applyNumberFormat="1" applyFill="1" applyBorder="1" applyAlignment="1">
      <alignment vertical="center"/>
    </xf>
    <xf numFmtId="164" fontId="7" fillId="8" borderId="0" xfId="0" applyNumberFormat="1" applyFont="1" applyFill="1" applyAlignment="1">
      <alignment vertical="center"/>
    </xf>
    <xf numFmtId="9" fontId="0" fillId="0" borderId="0" xfId="0" applyNumberFormat="1" applyProtection="1">
      <protection locked="0"/>
    </xf>
    <xf numFmtId="164" fontId="7" fillId="8" borderId="26" xfId="0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9" fillId="0" borderId="0" xfId="0" applyFont="1"/>
    <xf numFmtId="164" fontId="0" fillId="8" borderId="14" xfId="0" applyNumberFormat="1" applyFill="1" applyBorder="1" applyAlignment="1">
      <alignment vertical="center"/>
    </xf>
    <xf numFmtId="164" fontId="0" fillId="8" borderId="18" xfId="0" applyNumberForma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164" fontId="0" fillId="8" borderId="0" xfId="0" applyNumberFormat="1" applyFill="1" applyAlignment="1">
      <alignment vertical="center"/>
    </xf>
    <xf numFmtId="164" fontId="7" fillId="0" borderId="16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164" fontId="7" fillId="8" borderId="34" xfId="0" applyNumberFormat="1" applyFont="1" applyFill="1" applyBorder="1" applyAlignment="1">
      <alignment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8" borderId="22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38" xfId="0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vertical="center"/>
    </xf>
    <xf numFmtId="164" fontId="0" fillId="8" borderId="34" xfId="0" applyNumberFormat="1" applyFill="1" applyBorder="1" applyAlignment="1">
      <alignment vertical="center"/>
    </xf>
    <xf numFmtId="9" fontId="0" fillId="0" borderId="22" xfId="0" applyNumberFormat="1" applyBorder="1" applyProtection="1">
      <protection locked="0"/>
    </xf>
    <xf numFmtId="0" fontId="6" fillId="0" borderId="16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164" fontId="0" fillId="8" borderId="9" xfId="0" applyNumberFormat="1" applyFill="1" applyBorder="1" applyAlignment="1">
      <alignment vertical="center"/>
    </xf>
    <xf numFmtId="164" fontId="7" fillId="8" borderId="5" xfId="0" applyNumberFormat="1" applyFont="1" applyFill="1" applyBorder="1" applyAlignment="1">
      <alignment vertical="center"/>
    </xf>
    <xf numFmtId="164" fontId="10" fillId="8" borderId="0" xfId="0" applyNumberFormat="1" applyFont="1" applyFill="1" applyAlignment="1">
      <alignment vertical="center"/>
    </xf>
    <xf numFmtId="164" fontId="7" fillId="8" borderId="17" xfId="0" applyNumberFormat="1" applyFont="1" applyFill="1" applyBorder="1" applyAlignment="1">
      <alignment vertical="center"/>
    </xf>
    <xf numFmtId="164" fontId="7" fillId="8" borderId="27" xfId="0" applyNumberFormat="1" applyFont="1" applyFill="1" applyBorder="1" applyAlignment="1">
      <alignment vertical="center"/>
    </xf>
    <xf numFmtId="164" fontId="10" fillId="8" borderId="22" xfId="0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5" fontId="6" fillId="0" borderId="15" xfId="2" applyNumberFormat="1" applyFont="1" applyFill="1" applyBorder="1" applyAlignment="1">
      <alignment vertical="center"/>
    </xf>
    <xf numFmtId="165" fontId="6" fillId="0" borderId="23" xfId="2" applyNumberFormat="1" applyFont="1" applyFill="1" applyBorder="1" applyAlignment="1">
      <alignment vertical="center"/>
    </xf>
    <xf numFmtId="165" fontId="6" fillId="0" borderId="19" xfId="2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165" fontId="6" fillId="0" borderId="29" xfId="2" applyNumberFormat="1" applyFon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0" fontId="0" fillId="0" borderId="5" xfId="0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/>
    </xf>
    <xf numFmtId="0" fontId="2" fillId="3" borderId="42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164" fontId="6" fillId="0" borderId="38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4" fontId="6" fillId="0" borderId="37" xfId="0" applyNumberFormat="1" applyFont="1" applyBorder="1" applyAlignment="1">
      <alignment vertical="center"/>
    </xf>
    <xf numFmtId="165" fontId="6" fillId="0" borderId="39" xfId="2" applyNumberFormat="1" applyFont="1" applyFill="1" applyBorder="1" applyAlignment="1">
      <alignment vertical="center"/>
    </xf>
    <xf numFmtId="165" fontId="6" fillId="0" borderId="17" xfId="2" applyNumberFormat="1" applyFont="1" applyFill="1" applyBorder="1" applyAlignment="1">
      <alignment vertical="center"/>
    </xf>
    <xf numFmtId="165" fontId="6" fillId="0" borderId="27" xfId="2" applyNumberFormat="1" applyFont="1" applyFill="1" applyBorder="1" applyAlignment="1">
      <alignment vertical="center"/>
    </xf>
    <xf numFmtId="164" fontId="6" fillId="0" borderId="40" xfId="0" applyNumberFormat="1" applyFont="1" applyBorder="1" applyAlignment="1">
      <alignment vertical="center"/>
    </xf>
    <xf numFmtId="0" fontId="4" fillId="0" borderId="0" xfId="0" applyFont="1"/>
    <xf numFmtId="164" fontId="0" fillId="8" borderId="5" xfId="0" applyNumberFormat="1" applyFill="1" applyBorder="1" applyAlignment="1">
      <alignment vertical="center"/>
    </xf>
    <xf numFmtId="164" fontId="0" fillId="8" borderId="22" xfId="0" applyNumberFormat="1" applyFill="1" applyBorder="1" applyAlignment="1">
      <alignment vertical="center"/>
    </xf>
    <xf numFmtId="0" fontId="9" fillId="0" borderId="0" xfId="0" applyFont="1" applyAlignment="1">
      <alignment horizontal="left"/>
    </xf>
    <xf numFmtId="0" fontId="0" fillId="9" borderId="30" xfId="0" applyFill="1" applyBorder="1" applyAlignment="1">
      <alignment vertical="center"/>
    </xf>
    <xf numFmtId="9" fontId="1" fillId="9" borderId="0" xfId="2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164" fontId="6" fillId="8" borderId="14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32" xfId="0" applyFill="1" applyBorder="1" applyAlignment="1">
      <alignment vertical="center"/>
    </xf>
    <xf numFmtId="9" fontId="1" fillId="9" borderId="1" xfId="2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6" fillId="9" borderId="31" xfId="0" applyFont="1" applyFill="1" applyBorder="1" applyAlignment="1">
      <alignment vertical="center"/>
    </xf>
    <xf numFmtId="9" fontId="6" fillId="9" borderId="12" xfId="2" applyFont="1" applyFill="1" applyBorder="1" applyAlignment="1">
      <alignment vertical="center"/>
    </xf>
    <xf numFmtId="0" fontId="6" fillId="0" borderId="31" xfId="0" applyFont="1" applyBorder="1" applyAlignment="1">
      <alignment vertical="center"/>
    </xf>
    <xf numFmtId="164" fontId="6" fillId="8" borderId="11" xfId="0" applyNumberFormat="1" applyFont="1" applyFill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32" xfId="0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9" borderId="31" xfId="0" applyFill="1" applyBorder="1" applyAlignment="1">
      <alignment vertical="center"/>
    </xf>
    <xf numFmtId="9" fontId="1" fillId="9" borderId="12" xfId="2" applyFont="1" applyFill="1" applyBorder="1" applyAlignment="1">
      <alignment vertical="center"/>
    </xf>
    <xf numFmtId="0" fontId="0" fillId="0" borderId="31" xfId="0" applyBorder="1" applyAlignment="1">
      <alignment horizontal="left" vertical="center"/>
    </xf>
    <xf numFmtId="164" fontId="0" fillId="8" borderId="11" xfId="0" applyNumberFormat="1" applyFill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8" borderId="12" xfId="0" applyNumberForma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6" fillId="9" borderId="30" xfId="0" applyFont="1" applyFill="1" applyBorder="1" applyAlignment="1">
      <alignment vertical="center"/>
    </xf>
    <xf numFmtId="9" fontId="6" fillId="9" borderId="0" xfId="2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9" borderId="33" xfId="0" applyFill="1" applyBorder="1" applyAlignment="1">
      <alignment vertical="center"/>
    </xf>
    <xf numFmtId="9" fontId="1" fillId="9" borderId="22" xfId="2" applyFont="1" applyFill="1" applyBorder="1" applyAlignment="1">
      <alignment vertical="center"/>
    </xf>
    <xf numFmtId="0" fontId="0" fillId="0" borderId="33" xfId="0" applyBorder="1" applyAlignment="1">
      <alignment horizontal="left" vertical="center"/>
    </xf>
    <xf numFmtId="164" fontId="0" fillId="8" borderId="21" xfId="0" applyNumberFormat="1" applyFill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8" fillId="0" borderId="0" xfId="0" applyFont="1"/>
    <xf numFmtId="0" fontId="0" fillId="10" borderId="0" xfId="0" applyFill="1" applyAlignment="1">
      <alignment horizontal="center"/>
    </xf>
    <xf numFmtId="0" fontId="2" fillId="3" borderId="36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 applyProtection="1">
      <alignment vertical="top" wrapText="1"/>
      <protection locked="0"/>
    </xf>
    <xf numFmtId="0" fontId="5" fillId="2" borderId="6" xfId="0" applyFont="1" applyFill="1" applyBorder="1" applyAlignment="1" applyProtection="1">
      <alignment vertical="top" wrapText="1"/>
      <protection locked="0"/>
    </xf>
    <xf numFmtId="164" fontId="0" fillId="8" borderId="29" xfId="0" applyNumberFormat="1" applyFill="1" applyBorder="1" applyAlignment="1">
      <alignment vertical="center"/>
    </xf>
    <xf numFmtId="164" fontId="6" fillId="8" borderId="5" xfId="0" applyNumberFormat="1" applyFon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9" fontId="0" fillId="0" borderId="10" xfId="0" applyNumberFormat="1" applyBorder="1" applyProtection="1">
      <protection locked="0"/>
    </xf>
    <xf numFmtId="164" fontId="0" fillId="8" borderId="15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6" fillId="0" borderId="16" xfId="0" applyNumberFormat="1" applyFont="1" applyBorder="1" applyAlignment="1">
      <alignment vertical="center"/>
    </xf>
    <xf numFmtId="9" fontId="0" fillId="0" borderId="14" xfId="0" applyNumberFormat="1" applyBorder="1" applyProtection="1">
      <protection locked="0"/>
    </xf>
    <xf numFmtId="0" fontId="0" fillId="0" borderId="16" xfId="0" applyBorder="1"/>
    <xf numFmtId="164" fontId="0" fillId="8" borderId="23" xfId="0" applyNumberFormat="1" applyFill="1" applyBorder="1" applyAlignment="1">
      <alignment vertical="center"/>
    </xf>
    <xf numFmtId="164" fontId="6" fillId="8" borderId="22" xfId="0" applyNumberFormat="1" applyFont="1" applyFill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6" fillId="0" borderId="24" xfId="0" quotePrefix="1" applyNumberFormat="1" applyFont="1" applyBorder="1" applyAlignment="1">
      <alignment horizontal="left" vertical="center"/>
    </xf>
    <xf numFmtId="9" fontId="0" fillId="0" borderId="21" xfId="0" applyNumberFormat="1" applyBorder="1" applyProtection="1">
      <protection locked="0"/>
    </xf>
    <xf numFmtId="0" fontId="3" fillId="0" borderId="10" xfId="0" applyFont="1" applyBorder="1"/>
    <xf numFmtId="0" fontId="3" fillId="0" borderId="5" xfId="0" applyFont="1" applyBorder="1"/>
    <xf numFmtId="0" fontId="3" fillId="0" borderId="6" xfId="0" applyFont="1" applyBorder="1"/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9" fontId="0" fillId="0" borderId="12" xfId="0" applyNumberFormat="1" applyBorder="1" applyProtection="1">
      <protection locked="0"/>
    </xf>
    <xf numFmtId="0" fontId="0" fillId="0" borderId="12" xfId="0" applyBorder="1"/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9" fontId="14" fillId="0" borderId="25" xfId="2" applyFont="1" applyFill="1" applyBorder="1" applyAlignment="1">
      <alignment vertical="center"/>
    </xf>
    <xf numFmtId="9" fontId="6" fillId="0" borderId="5" xfId="2" applyFont="1" applyFill="1" applyBorder="1" applyAlignment="1">
      <alignment vertical="center"/>
    </xf>
    <xf numFmtId="166" fontId="15" fillId="8" borderId="9" xfId="0" applyNumberFormat="1" applyFont="1" applyFill="1" applyBorder="1" applyAlignment="1">
      <alignment horizontal="center" vertical="center"/>
    </xf>
    <xf numFmtId="166" fontId="15" fillId="8" borderId="29" xfId="0" applyNumberFormat="1" applyFont="1" applyFill="1" applyBorder="1" applyAlignment="1">
      <alignment horizontal="center" vertical="center"/>
    </xf>
    <xf numFmtId="166" fontId="15" fillId="8" borderId="5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 wrapText="1"/>
    </xf>
    <xf numFmtId="166" fontId="15" fillId="8" borderId="46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/>
    </xf>
    <xf numFmtId="9" fontId="6" fillId="0" borderId="10" xfId="2" applyFont="1" applyFill="1" applyBorder="1" applyAlignment="1">
      <alignment horizontal="center" vertical="center"/>
    </xf>
    <xf numFmtId="9" fontId="6" fillId="0" borderId="5" xfId="2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4" xfId="0" applyFont="1" applyBorder="1" applyAlignment="1">
      <alignment vertical="center"/>
    </xf>
    <xf numFmtId="9" fontId="14" fillId="0" borderId="37" xfId="2" applyFont="1" applyFill="1" applyBorder="1" applyAlignment="1">
      <alignment vertical="center"/>
    </xf>
    <xf numFmtId="9" fontId="6" fillId="0" borderId="1" xfId="2" applyFont="1" applyFill="1" applyBorder="1" applyAlignment="1">
      <alignment vertical="center"/>
    </xf>
    <xf numFmtId="166" fontId="15" fillId="8" borderId="18" xfId="0" applyNumberFormat="1" applyFont="1" applyFill="1" applyBorder="1" applyAlignment="1">
      <alignment horizontal="center" vertical="center"/>
    </xf>
    <xf numFmtId="166" fontId="15" fillId="8" borderId="19" xfId="0" applyNumberFormat="1" applyFont="1" applyFill="1" applyBorder="1" applyAlignment="1">
      <alignment horizontal="center" vertical="center"/>
    </xf>
    <xf numFmtId="166" fontId="15" fillId="8" borderId="1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 wrapText="1"/>
    </xf>
    <xf numFmtId="166" fontId="15" fillId="8" borderId="47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9" fontId="6" fillId="0" borderId="18" xfId="2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3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165" fontId="6" fillId="0" borderId="48" xfId="2" applyNumberFormat="1" applyFont="1" applyFill="1" applyBorder="1" applyAlignment="1">
      <alignment vertical="center"/>
    </xf>
    <xf numFmtId="9" fontId="14" fillId="0" borderId="49" xfId="2" applyFont="1" applyFill="1" applyBorder="1" applyAlignment="1">
      <alignment vertical="center"/>
    </xf>
    <xf numFmtId="9" fontId="6" fillId="0" borderId="12" xfId="2" applyFont="1" applyFill="1" applyBorder="1" applyAlignment="1">
      <alignment vertical="center"/>
    </xf>
    <xf numFmtId="166" fontId="15" fillId="8" borderId="11" xfId="0" applyNumberFormat="1" applyFont="1" applyFill="1" applyBorder="1" applyAlignment="1">
      <alignment horizontal="center" vertical="center"/>
    </xf>
    <xf numFmtId="166" fontId="15" fillId="8" borderId="48" xfId="0" applyNumberFormat="1" applyFont="1" applyFill="1" applyBorder="1" applyAlignment="1">
      <alignment horizontal="center" vertical="center"/>
    </xf>
    <xf numFmtId="166" fontId="15" fillId="8" borderId="12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left" vertical="center" wrapText="1"/>
    </xf>
    <xf numFmtId="166" fontId="15" fillId="8" borderId="50" xfId="0" applyNumberFormat="1" applyFont="1" applyFill="1" applyBorder="1" applyAlignment="1">
      <alignment horizontal="center" vertical="center"/>
    </xf>
    <xf numFmtId="9" fontId="6" fillId="0" borderId="11" xfId="2" applyFont="1" applyFill="1" applyBorder="1" applyAlignment="1">
      <alignment horizontal="center" vertical="center"/>
    </xf>
    <xf numFmtId="9" fontId="6" fillId="0" borderId="12" xfId="2" applyFont="1" applyFill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8" xfId="0" applyBorder="1"/>
    <xf numFmtId="0" fontId="16" fillId="0" borderId="49" xfId="0" applyFont="1" applyBorder="1"/>
    <xf numFmtId="166" fontId="17" fillId="8" borderId="11" xfId="0" applyNumberFormat="1" applyFont="1" applyFill="1" applyBorder="1" applyAlignment="1">
      <alignment horizontal="center"/>
    </xf>
    <xf numFmtId="166" fontId="17" fillId="8" borderId="48" xfId="0" applyNumberFormat="1" applyFont="1" applyFill="1" applyBorder="1" applyAlignment="1">
      <alignment horizontal="center"/>
    </xf>
    <xf numFmtId="166" fontId="17" fillId="8" borderId="12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top" wrapText="1"/>
    </xf>
    <xf numFmtId="166" fontId="17" fillId="8" borderId="50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center" wrapText="1"/>
    </xf>
    <xf numFmtId="9" fontId="0" fillId="0" borderId="11" xfId="2" applyFont="1" applyFill="1" applyBorder="1" applyAlignment="1">
      <alignment horizontal="center"/>
    </xf>
    <xf numFmtId="9" fontId="0" fillId="0" borderId="12" xfId="2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26" xfId="0" applyFont="1" applyBorder="1" applyAlignment="1">
      <alignment vertical="center"/>
    </xf>
    <xf numFmtId="0" fontId="0" fillId="0" borderId="15" xfId="0" applyBorder="1"/>
    <xf numFmtId="0" fontId="16" fillId="0" borderId="38" xfId="0" applyFont="1" applyBorder="1"/>
    <xf numFmtId="166" fontId="17" fillId="8" borderId="14" xfId="0" applyNumberFormat="1" applyFont="1" applyFill="1" applyBorder="1" applyAlignment="1">
      <alignment horizontal="center"/>
    </xf>
    <xf numFmtId="166" fontId="17" fillId="8" borderId="15" xfId="0" applyNumberFormat="1" applyFont="1" applyFill="1" applyBorder="1" applyAlignment="1">
      <alignment horizontal="center"/>
    </xf>
    <xf numFmtId="166" fontId="17" fillId="8" borderId="0" xfId="0" applyNumberFormat="1" applyFont="1" applyFill="1" applyAlignment="1">
      <alignment horizontal="center"/>
    </xf>
    <xf numFmtId="166" fontId="0" fillId="0" borderId="16" xfId="0" applyNumberFormat="1" applyBorder="1" applyAlignment="1">
      <alignment vertical="top" wrapText="1"/>
    </xf>
    <xf numFmtId="166" fontId="17" fillId="8" borderId="5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vertical="center" wrapText="1"/>
    </xf>
    <xf numFmtId="9" fontId="0" fillId="0" borderId="14" xfId="2" applyFont="1" applyFill="1" applyBorder="1" applyAlignment="1">
      <alignment horizontal="center"/>
    </xf>
    <xf numFmtId="9" fontId="0" fillId="0" borderId="0" xfId="2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9" xfId="0" applyBorder="1"/>
    <xf numFmtId="0" fontId="16" fillId="0" borderId="37" xfId="0" applyFont="1" applyBorder="1"/>
    <xf numFmtId="166" fontId="17" fillId="8" borderId="18" xfId="0" applyNumberFormat="1" applyFont="1" applyFill="1" applyBorder="1" applyAlignment="1">
      <alignment horizontal="center"/>
    </xf>
    <xf numFmtId="166" fontId="17" fillId="8" borderId="19" xfId="0" applyNumberFormat="1" applyFont="1" applyFill="1" applyBorder="1" applyAlignment="1">
      <alignment horizontal="center"/>
    </xf>
    <xf numFmtId="166" fontId="17" fillId="8" borderId="1" xfId="0" applyNumberFormat="1" applyFont="1" applyFill="1" applyBorder="1" applyAlignment="1">
      <alignment horizontal="center"/>
    </xf>
    <xf numFmtId="166" fontId="0" fillId="0" borderId="20" xfId="0" applyNumberFormat="1" applyBorder="1" applyAlignment="1">
      <alignment vertical="top" wrapText="1"/>
    </xf>
    <xf numFmtId="166" fontId="0" fillId="0" borderId="20" xfId="0" applyNumberFormat="1" applyBorder="1" applyAlignment="1">
      <alignment vertical="center" wrapText="1"/>
    </xf>
    <xf numFmtId="9" fontId="0" fillId="0" borderId="18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3" xfId="0" applyNumberFormat="1" applyBorder="1" applyAlignment="1">
      <alignment horizontal="left" vertical="center" wrapText="1"/>
    </xf>
    <xf numFmtId="166" fontId="0" fillId="0" borderId="13" xfId="0" applyNumberFormat="1" applyBorder="1" applyAlignment="1">
      <alignment horizontal="left" vertical="center"/>
    </xf>
    <xf numFmtId="166" fontId="0" fillId="0" borderId="16" xfId="0" applyNumberFormat="1" applyBorder="1" applyAlignment="1">
      <alignment horizontal="left" vertical="center" wrapText="1"/>
    </xf>
    <xf numFmtId="166" fontId="0" fillId="0" borderId="16" xfId="0" applyNumberFormat="1" applyBorder="1" applyAlignment="1">
      <alignment horizontal="left" vertical="center"/>
    </xf>
    <xf numFmtId="166" fontId="17" fillId="8" borderId="47" xfId="0" applyNumberFormat="1" applyFont="1" applyFill="1" applyBorder="1" applyAlignment="1">
      <alignment horizontal="center"/>
    </xf>
    <xf numFmtId="166" fontId="6" fillId="0" borderId="16" xfId="0" applyNumberFormat="1" applyFont="1" applyBorder="1" applyAlignment="1">
      <alignment horizontal="left" vertical="center" wrapText="1"/>
    </xf>
    <xf numFmtId="9" fontId="14" fillId="0" borderId="38" xfId="2" applyFont="1" applyFill="1" applyBorder="1" applyAlignment="1">
      <alignment vertical="center"/>
    </xf>
    <xf numFmtId="9" fontId="6" fillId="0" borderId="0" xfId="2" applyFont="1" applyFill="1" applyBorder="1" applyAlignment="1">
      <alignment vertical="center"/>
    </xf>
    <xf numFmtId="166" fontId="15" fillId="8" borderId="14" xfId="0" applyNumberFormat="1" applyFont="1" applyFill="1" applyBorder="1" applyAlignment="1">
      <alignment horizontal="center" vertical="center"/>
    </xf>
    <xf numFmtId="166" fontId="15" fillId="8" borderId="15" xfId="0" applyNumberFormat="1" applyFont="1" applyFill="1" applyBorder="1" applyAlignment="1">
      <alignment horizontal="center" vertical="center"/>
    </xf>
    <xf numFmtId="166" fontId="15" fillId="8" borderId="0" xfId="0" applyNumberFormat="1" applyFont="1" applyFill="1" applyAlignment="1">
      <alignment horizontal="center" vertical="center"/>
    </xf>
    <xf numFmtId="166" fontId="15" fillId="8" borderId="51" xfId="0" applyNumberFormat="1" applyFont="1" applyFill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 wrapText="1"/>
    </xf>
    <xf numFmtId="9" fontId="6" fillId="0" borderId="0" xfId="2" applyFont="1" applyFill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9" fontId="6" fillId="0" borderId="14" xfId="2" quotePrefix="1" applyFont="1" applyFill="1" applyBorder="1" applyAlignment="1">
      <alignment horizontal="center" vertical="center" wrapText="1"/>
    </xf>
    <xf numFmtId="9" fontId="6" fillId="0" borderId="0" xfId="2" quotePrefix="1" applyFont="1" applyFill="1" applyAlignment="1">
      <alignment horizontal="center" vertical="center" wrapText="1"/>
    </xf>
    <xf numFmtId="166" fontId="6" fillId="0" borderId="0" xfId="0" quotePrefix="1" applyNumberFormat="1" applyFont="1" applyAlignment="1">
      <alignment horizontal="center" vertical="center" wrapText="1"/>
    </xf>
    <xf numFmtId="0" fontId="6" fillId="0" borderId="16" xfId="0" quotePrefix="1" applyFont="1" applyBorder="1" applyAlignment="1">
      <alignment horizontal="center" vertical="center" wrapText="1"/>
    </xf>
    <xf numFmtId="166" fontId="18" fillId="8" borderId="50" xfId="0" applyNumberFormat="1" applyFont="1" applyFill="1" applyBorder="1" applyAlignment="1">
      <alignment horizontal="center"/>
    </xf>
    <xf numFmtId="166" fontId="18" fillId="8" borderId="48" xfId="0" applyNumberFormat="1" applyFont="1" applyFill="1" applyBorder="1" applyAlignment="1">
      <alignment horizontal="center"/>
    </xf>
    <xf numFmtId="166" fontId="18" fillId="8" borderId="12" xfId="0" applyNumberFormat="1" applyFont="1" applyFill="1" applyBorder="1" applyAlignment="1">
      <alignment horizontal="center"/>
    </xf>
    <xf numFmtId="166" fontId="18" fillId="8" borderId="51" xfId="0" applyNumberFormat="1" applyFont="1" applyFill="1" applyBorder="1" applyAlignment="1">
      <alignment horizontal="center"/>
    </xf>
    <xf numFmtId="166" fontId="18" fillId="8" borderId="15" xfId="0" applyNumberFormat="1" applyFont="1" applyFill="1" applyBorder="1" applyAlignment="1">
      <alignment horizontal="center"/>
    </xf>
    <xf numFmtId="166" fontId="18" fillId="8" borderId="0" xfId="0" applyNumberFormat="1" applyFont="1" applyFill="1" applyAlignment="1">
      <alignment horizontal="center"/>
    </xf>
    <xf numFmtId="166" fontId="18" fillId="8" borderId="47" xfId="0" applyNumberFormat="1" applyFont="1" applyFill="1" applyBorder="1" applyAlignment="1">
      <alignment horizontal="center"/>
    </xf>
    <xf numFmtId="166" fontId="18" fillId="8" borderId="19" xfId="0" applyNumberFormat="1" applyFont="1" applyFill="1" applyBorder="1" applyAlignment="1">
      <alignment horizontal="center"/>
    </xf>
    <xf numFmtId="165" fontId="14" fillId="0" borderId="38" xfId="2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vertical="center"/>
    </xf>
    <xf numFmtId="165" fontId="14" fillId="0" borderId="37" xfId="2" applyNumberFormat="1" applyFont="1" applyFill="1" applyBorder="1" applyAlignment="1">
      <alignment vertical="center"/>
    </xf>
    <xf numFmtId="165" fontId="6" fillId="0" borderId="1" xfId="2" applyNumberFormat="1" applyFont="1" applyFill="1" applyBorder="1" applyAlignment="1">
      <alignment vertical="center"/>
    </xf>
    <xf numFmtId="166" fontId="17" fillId="8" borderId="27" xfId="0" applyNumberFormat="1" applyFont="1" applyFill="1" applyBorder="1" applyAlignment="1">
      <alignment horizontal="center"/>
    </xf>
    <xf numFmtId="166" fontId="19" fillId="0" borderId="13" xfId="0" applyNumberFormat="1" applyFont="1" applyBorder="1" applyAlignment="1">
      <alignment vertical="center" wrapText="1"/>
    </xf>
    <xf numFmtId="166" fontId="19" fillId="0" borderId="16" xfId="0" applyNumberFormat="1" applyFont="1" applyBorder="1" applyAlignment="1">
      <alignment vertical="center" wrapText="1"/>
    </xf>
    <xf numFmtId="166" fontId="18" fillId="8" borderId="1" xfId="0" applyNumberFormat="1" applyFont="1" applyFill="1" applyBorder="1" applyAlignment="1">
      <alignment horizontal="center"/>
    </xf>
    <xf numFmtId="166" fontId="17" fillId="8" borderId="43" xfId="0" applyNumberFormat="1" applyFont="1" applyFill="1" applyBorder="1" applyAlignment="1">
      <alignment horizontal="center"/>
    </xf>
    <xf numFmtId="166" fontId="17" fillId="8" borderId="2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vertical="center"/>
    </xf>
    <xf numFmtId="0" fontId="0" fillId="0" borderId="23" xfId="0" applyBorder="1"/>
    <xf numFmtId="0" fontId="16" fillId="0" borderId="40" xfId="0" applyFont="1" applyBorder="1"/>
    <xf numFmtId="166" fontId="17" fillId="8" borderId="34" xfId="0" applyNumberFormat="1" applyFont="1" applyFill="1" applyBorder="1" applyAlignment="1">
      <alignment horizontal="center"/>
    </xf>
    <xf numFmtId="166" fontId="15" fillId="8" borderId="23" xfId="0" applyNumberFormat="1" applyFont="1" applyFill="1" applyBorder="1" applyAlignment="1">
      <alignment horizontal="center" vertical="center"/>
    </xf>
    <xf numFmtId="166" fontId="15" fillId="8" borderId="22" xfId="0" applyNumberFormat="1" applyFont="1" applyFill="1" applyBorder="1" applyAlignment="1">
      <alignment horizontal="center" vertical="center"/>
    </xf>
    <xf numFmtId="166" fontId="0" fillId="0" borderId="24" xfId="0" applyNumberFormat="1" applyBorder="1" applyAlignment="1">
      <alignment horizontal="left" vertical="center" wrapText="1"/>
    </xf>
    <xf numFmtId="166" fontId="17" fillId="8" borderId="52" xfId="0" applyNumberFormat="1" applyFont="1" applyFill="1" applyBorder="1" applyAlignment="1">
      <alignment horizontal="center"/>
    </xf>
    <xf numFmtId="166" fontId="0" fillId="0" borderId="24" xfId="0" applyNumberFormat="1" applyBorder="1" applyAlignment="1">
      <alignment horizontal="left" vertical="center"/>
    </xf>
    <xf numFmtId="9" fontId="0" fillId="0" borderId="21" xfId="2" applyFont="1" applyFill="1" applyBorder="1" applyAlignment="1">
      <alignment horizontal="center"/>
    </xf>
    <xf numFmtId="9" fontId="0" fillId="0" borderId="22" xfId="2" applyFont="1" applyFill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0" fillId="13" borderId="9" xfId="0" applyNumberFormat="1" applyFill="1" applyBorder="1" applyAlignment="1">
      <alignment vertical="center"/>
    </xf>
    <xf numFmtId="164" fontId="7" fillId="13" borderId="5" xfId="0" applyNumberFormat="1" applyFont="1" applyFill="1" applyBorder="1" applyAlignment="1">
      <alignment vertical="center"/>
    </xf>
    <xf numFmtId="164" fontId="0" fillId="13" borderId="10" xfId="0" applyNumberFormat="1" applyFill="1" applyBorder="1" applyAlignment="1">
      <alignment vertical="center"/>
    </xf>
    <xf numFmtId="164" fontId="0" fillId="14" borderId="9" xfId="0" applyNumberFormat="1" applyFill="1" applyBorder="1" applyAlignment="1">
      <alignment vertical="center"/>
    </xf>
    <xf numFmtId="164" fontId="7" fillId="14" borderId="5" xfId="0" applyNumberFormat="1" applyFon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3" borderId="46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25" xfId="0" applyNumberFormat="1" applyFill="1" applyBorder="1" applyAlignment="1">
      <alignment vertical="center"/>
    </xf>
    <xf numFmtId="164" fontId="0" fillId="13" borderId="26" xfId="0" applyNumberFormat="1" applyFill="1" applyBorder="1" applyAlignment="1">
      <alignment vertical="center"/>
    </xf>
    <xf numFmtId="164" fontId="7" fillId="13" borderId="0" xfId="0" applyNumberFormat="1" applyFont="1" applyFill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4" borderId="26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164" fontId="0" fillId="13" borderId="51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3" borderId="34" xfId="0" applyNumberFormat="1" applyFill="1" applyBorder="1" applyAlignment="1">
      <alignment vertical="center"/>
    </xf>
    <xf numFmtId="164" fontId="7" fillId="13" borderId="22" xfId="0" applyNumberFormat="1" applyFont="1" applyFill="1" applyBorder="1" applyAlignment="1">
      <alignment vertical="center"/>
    </xf>
    <xf numFmtId="164" fontId="0" fillId="13" borderId="21" xfId="0" applyNumberForma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3" borderId="52" xfId="0" applyNumberFormat="1" applyFill="1" applyBorder="1" applyAlignment="1">
      <alignment vertical="center"/>
    </xf>
    <xf numFmtId="164" fontId="0" fillId="13" borderId="22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0" fontId="0" fillId="0" borderId="0" xfId="0" applyProtection="1">
      <protection locked="0"/>
    </xf>
    <xf numFmtId="0" fontId="0" fillId="0" borderId="5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22" xfId="0" applyBorder="1" applyProtection="1">
      <protection locked="0"/>
    </xf>
    <xf numFmtId="164" fontId="0" fillId="14" borderId="14" xfId="0" applyNumberFormat="1" applyFill="1" applyBorder="1" applyAlignment="1">
      <alignment vertical="center"/>
    </xf>
    <xf numFmtId="0" fontId="0" fillId="0" borderId="5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4" borderId="1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7" fillId="13" borderId="9" xfId="0" applyNumberFormat="1" applyFont="1" applyFill="1" applyBorder="1" applyAlignment="1">
      <alignment vertical="center"/>
    </xf>
    <xf numFmtId="164" fontId="7" fillId="13" borderId="10" xfId="0" applyNumberFormat="1" applyFont="1" applyFill="1" applyBorder="1" applyAlignment="1">
      <alignment vertical="center"/>
    </xf>
    <xf numFmtId="164" fontId="7" fillId="13" borderId="34" xfId="0" applyNumberFormat="1" applyFont="1" applyFill="1" applyBorder="1" applyAlignment="1">
      <alignment vertical="center"/>
    </xf>
    <xf numFmtId="164" fontId="7" fillId="13" borderId="2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8" borderId="29" xfId="0" applyNumberFormat="1" applyFont="1" applyFill="1" applyBorder="1" applyAlignment="1">
      <alignment vertical="center"/>
    </xf>
    <xf numFmtId="164" fontId="0" fillId="0" borderId="0" xfId="0" applyNumberFormat="1"/>
    <xf numFmtId="164" fontId="7" fillId="8" borderId="1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164" fontId="7" fillId="8" borderId="48" xfId="0" applyNumberFormat="1" applyFont="1" applyFill="1" applyBorder="1" applyAlignment="1">
      <alignment vertical="center"/>
    </xf>
    <xf numFmtId="0" fontId="0" fillId="0" borderId="48" xfId="0" applyBorder="1" applyAlignment="1">
      <alignment horizontal="left" vertical="center" wrapText="1"/>
    </xf>
    <xf numFmtId="164" fontId="7" fillId="8" borderId="39" xfId="0" applyNumberFormat="1" applyFont="1" applyFill="1" applyBorder="1" applyAlignment="1">
      <alignment vertical="center"/>
    </xf>
    <xf numFmtId="164" fontId="0" fillId="8" borderId="48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6" fillId="15" borderId="12" xfId="0" applyFont="1" applyFill="1" applyBorder="1" applyAlignment="1">
      <alignment vertical="center"/>
    </xf>
    <xf numFmtId="0" fontId="0" fillId="0" borderId="31" xfId="0" applyBorder="1" applyAlignment="1">
      <alignment horizontal="center"/>
    </xf>
    <xf numFmtId="0" fontId="6" fillId="15" borderId="0" xfId="0" applyFont="1" applyFill="1" applyAlignment="1">
      <alignment vertical="center"/>
    </xf>
    <xf numFmtId="164" fontId="0" fillId="8" borderId="19" xfId="0" applyNumberFormat="1" applyFill="1" applyBorder="1" applyAlignment="1">
      <alignment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vertical="center"/>
    </xf>
    <xf numFmtId="164" fontId="7" fillId="8" borderId="23" xfId="0" applyNumberFormat="1" applyFont="1" applyFill="1" applyBorder="1" applyAlignment="1">
      <alignment vertical="center"/>
    </xf>
    <xf numFmtId="164" fontId="7" fillId="0" borderId="16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4" fontId="7" fillId="0" borderId="24" xfId="0" applyNumberFormat="1" applyFont="1" applyBorder="1" applyAlignment="1">
      <alignment horizontal="left" vertical="center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164" fontId="0" fillId="8" borderId="44" xfId="0" applyNumberFormat="1" applyFill="1" applyBorder="1" applyAlignment="1">
      <alignment vertical="center"/>
    </xf>
    <xf numFmtId="164" fontId="7" fillId="8" borderId="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5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165" fontId="6" fillId="0" borderId="29" xfId="2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5" fontId="6" fillId="0" borderId="15" xfId="2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5" fontId="6" fillId="0" borderId="23" xfId="2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64" fontId="7" fillId="13" borderId="29" xfId="0" applyNumberFormat="1" applyFon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7" fillId="14" borderId="29" xfId="0" applyNumberFormat="1" applyFont="1" applyFill="1" applyBorder="1" applyAlignment="1">
      <alignment vertical="center"/>
    </xf>
    <xf numFmtId="164" fontId="0" fillId="14" borderId="6" xfId="0" applyNumberFormat="1" applyFill="1" applyBorder="1" applyAlignment="1">
      <alignment vertical="center"/>
    </xf>
    <xf numFmtId="9" fontId="6" fillId="0" borderId="15" xfId="2" applyFont="1" applyFill="1" applyBorder="1" applyAlignment="1">
      <alignment horizontal="center" vertical="center"/>
    </xf>
    <xf numFmtId="164" fontId="7" fillId="13" borderId="15" xfId="0" applyNumberFormat="1" applyFon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/>
    </xf>
    <xf numFmtId="164" fontId="0" fillId="14" borderId="16" xfId="0" applyNumberFormat="1" applyFill="1" applyBorder="1" applyAlignment="1">
      <alignment vertical="center"/>
    </xf>
    <xf numFmtId="9" fontId="6" fillId="0" borderId="23" xfId="2" applyFont="1" applyFill="1" applyBorder="1" applyAlignment="1">
      <alignment horizontal="center" vertical="center"/>
    </xf>
    <xf numFmtId="164" fontId="7" fillId="13" borderId="23" xfId="0" applyNumberFormat="1" applyFont="1" applyFill="1" applyBorder="1" applyAlignment="1">
      <alignment vertical="center"/>
    </xf>
    <xf numFmtId="164" fontId="0" fillId="13" borderId="24" xfId="0" applyNumberFormat="1" applyFill="1" applyBorder="1" applyAlignment="1">
      <alignment vertical="center"/>
    </xf>
    <xf numFmtId="164" fontId="0" fillId="14" borderId="46" xfId="0" applyNumberFormat="1" applyFill="1" applyBorder="1" applyAlignment="1">
      <alignment vertical="center"/>
    </xf>
    <xf numFmtId="164" fontId="0" fillId="14" borderId="5" xfId="0" applyNumberFormat="1" applyFill="1" applyBorder="1" applyAlignment="1">
      <alignment vertical="center"/>
    </xf>
    <xf numFmtId="164" fontId="0" fillId="14" borderId="5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6" fillId="0" borderId="50" xfId="0" applyFont="1" applyBorder="1" applyAlignment="1">
      <alignment vertical="center"/>
    </xf>
    <xf numFmtId="164" fontId="0" fillId="8" borderId="50" xfId="0" applyNumberForma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164" fontId="0" fillId="8" borderId="51" xfId="0" applyNumberFormat="1" applyFill="1" applyBorder="1" applyAlignment="1">
      <alignment vertical="center"/>
    </xf>
    <xf numFmtId="0" fontId="0" fillId="0" borderId="52" xfId="0" applyBorder="1"/>
    <xf numFmtId="0" fontId="6" fillId="0" borderId="52" xfId="0" applyFont="1" applyBorder="1" applyAlignment="1">
      <alignment vertical="center"/>
    </xf>
    <xf numFmtId="164" fontId="0" fillId="8" borderId="52" xfId="0" applyNumberFormat="1" applyFill="1" applyBorder="1" applyAlignment="1">
      <alignment vertical="center"/>
    </xf>
    <xf numFmtId="0" fontId="0" fillId="0" borderId="23" xfId="0" applyBorder="1" applyAlignment="1">
      <alignment horizontal="left"/>
    </xf>
    <xf numFmtId="164" fontId="7" fillId="8" borderId="35" xfId="0" applyNumberFormat="1" applyFont="1" applyFill="1" applyBorder="1" applyAlignment="1">
      <alignment vertical="center"/>
    </xf>
    <xf numFmtId="9" fontId="0" fillId="0" borderId="14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" xfId="0" applyBorder="1" applyAlignment="1">
      <alignment vertical="center" wrapText="1"/>
    </xf>
    <xf numFmtId="9" fontId="0" fillId="0" borderId="18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5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top"/>
    </xf>
    <xf numFmtId="165" fontId="0" fillId="0" borderId="30" xfId="2" applyNumberFormat="1" applyFont="1" applyBorder="1" applyAlignment="1">
      <alignment vertical="top"/>
    </xf>
    <xf numFmtId="164" fontId="6" fillId="8" borderId="2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Alignment="1">
      <alignment vertical="top"/>
    </xf>
    <xf numFmtId="0" fontId="0" fillId="0" borderId="31" xfId="0" applyBorder="1" applyAlignment="1">
      <alignment vertical="top"/>
    </xf>
    <xf numFmtId="165" fontId="0" fillId="0" borderId="31" xfId="2" applyNumberFormat="1" applyFont="1" applyBorder="1" applyAlignment="1">
      <alignment vertical="top"/>
    </xf>
    <xf numFmtId="164" fontId="6" fillId="8" borderId="43" xfId="0" applyNumberFormat="1" applyFont="1" applyFill="1" applyBorder="1" applyAlignment="1">
      <alignment vertical="center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2" xfId="0" applyBorder="1" applyAlignment="1">
      <alignment vertical="top"/>
    </xf>
    <xf numFmtId="165" fontId="0" fillId="0" borderId="32" xfId="2" applyNumberFormat="1" applyFont="1" applyBorder="1" applyAlignment="1">
      <alignment vertical="top"/>
    </xf>
    <xf numFmtId="164" fontId="6" fillId="8" borderId="44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6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0" borderId="20" xfId="0" applyNumberFormat="1" applyBorder="1" applyAlignment="1">
      <alignment vertical="top"/>
    </xf>
    <xf numFmtId="0" fontId="6" fillId="0" borderId="32" xfId="0" applyFont="1" applyBorder="1" applyAlignment="1">
      <alignment vertical="center"/>
    </xf>
    <xf numFmtId="0" fontId="0" fillId="0" borderId="33" xfId="0" applyBorder="1" applyAlignment="1">
      <alignment vertical="top"/>
    </xf>
    <xf numFmtId="165" fontId="0" fillId="0" borderId="33" xfId="2" applyNumberFormat="1" applyFont="1" applyBorder="1" applyAlignment="1">
      <alignment vertical="top"/>
    </xf>
    <xf numFmtId="164" fontId="6" fillId="8" borderId="34" xfId="0" applyNumberFormat="1" applyFont="1" applyFill="1" applyBorder="1" applyAlignment="1">
      <alignment vertical="center"/>
    </xf>
    <xf numFmtId="0" fontId="0" fillId="0" borderId="24" xfId="0" applyBorder="1" applyAlignment="1">
      <alignment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64" fontId="0" fillId="14" borderId="21" xfId="0" applyNumberFormat="1" applyFill="1" applyBorder="1" applyAlignment="1">
      <alignment vertical="center"/>
    </xf>
    <xf numFmtId="164" fontId="7" fillId="14" borderId="23" xfId="0" applyNumberFormat="1" applyFont="1" applyFill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0" fillId="14" borderId="52" xfId="0" applyNumberFormat="1" applyFill="1" applyBorder="1" applyAlignment="1">
      <alignment vertical="center"/>
    </xf>
    <xf numFmtId="164" fontId="0" fillId="14" borderId="22" xfId="0" applyNumberFormat="1" applyFill="1" applyBorder="1" applyAlignment="1">
      <alignment vertical="center"/>
    </xf>
    <xf numFmtId="164" fontId="0" fillId="8" borderId="6" xfId="0" applyNumberFormat="1" applyFill="1" applyBorder="1" applyAlignment="1">
      <alignment vertical="center"/>
    </xf>
    <xf numFmtId="0" fontId="0" fillId="0" borderId="6" xfId="0" applyBorder="1" applyAlignment="1">
      <alignment horizontal="center"/>
    </xf>
    <xf numFmtId="164" fontId="0" fillId="8" borderId="16" xfId="0" applyNumberFormat="1" applyFill="1" applyBorder="1" applyAlignment="1">
      <alignment vertical="center"/>
    </xf>
    <xf numFmtId="164" fontId="0" fillId="8" borderId="24" xfId="0" applyNumberFormat="1" applyFill="1" applyBorder="1" applyAlignment="1">
      <alignment vertical="center"/>
    </xf>
    <xf numFmtId="0" fontId="0" fillId="0" borderId="17" xfId="0" applyBorder="1" applyAlignment="1">
      <alignment vertical="center"/>
    </xf>
    <xf numFmtId="166" fontId="20" fillId="8" borderId="46" xfId="0" applyNumberFormat="1" applyFont="1" applyFill="1" applyBorder="1" applyAlignment="1">
      <alignment horizontal="center" vertical="center"/>
    </xf>
    <xf numFmtId="166" fontId="20" fillId="8" borderId="29" xfId="0" applyNumberFormat="1" applyFont="1" applyFill="1" applyBorder="1" applyAlignment="1">
      <alignment horizontal="center" vertical="center"/>
    </xf>
    <xf numFmtId="166" fontId="20" fillId="8" borderId="5" xfId="0" applyNumberFormat="1" applyFont="1" applyFill="1" applyBorder="1" applyAlignment="1">
      <alignment horizontal="center" vertical="center"/>
    </xf>
    <xf numFmtId="166" fontId="21" fillId="8" borderId="50" xfId="0" applyNumberFormat="1" applyFont="1" applyFill="1" applyBorder="1" applyAlignment="1">
      <alignment horizontal="center"/>
    </xf>
    <xf numFmtId="166" fontId="21" fillId="8" borderId="48" xfId="0" applyNumberFormat="1" applyFont="1" applyFill="1" applyBorder="1" applyAlignment="1">
      <alignment horizontal="center"/>
    </xf>
    <xf numFmtId="166" fontId="21" fillId="8" borderId="12" xfId="0" applyNumberFormat="1" applyFont="1" applyFill="1" applyBorder="1" applyAlignment="1">
      <alignment horizontal="center"/>
    </xf>
    <xf numFmtId="166" fontId="20" fillId="8" borderId="51" xfId="0" applyNumberFormat="1" applyFont="1" applyFill="1" applyBorder="1" applyAlignment="1">
      <alignment horizontal="center" vertical="center"/>
    </xf>
    <xf numFmtId="166" fontId="20" fillId="8" borderId="15" xfId="0" applyNumberFormat="1" applyFont="1" applyFill="1" applyBorder="1" applyAlignment="1">
      <alignment horizontal="center" vertical="center"/>
    </xf>
    <xf numFmtId="166" fontId="20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8" borderId="9" xfId="0" applyNumberFormat="1" applyFont="1" applyFill="1" applyBorder="1" applyAlignment="1">
      <alignment vertical="center"/>
    </xf>
    <xf numFmtId="164" fontId="3" fillId="8" borderId="26" xfId="0" applyNumberFormat="1" applyFont="1" applyFill="1" applyBorder="1" applyAlignment="1">
      <alignment vertical="center"/>
    </xf>
    <xf numFmtId="164" fontId="3" fillId="8" borderId="14" xfId="0" applyNumberFormat="1" applyFont="1" applyFill="1" applyBorder="1" applyAlignment="1">
      <alignment vertical="center"/>
    </xf>
    <xf numFmtId="164" fontId="3" fillId="8" borderId="18" xfId="0" applyNumberFormat="1" applyFont="1" applyFill="1" applyBorder="1" applyAlignment="1">
      <alignment vertical="center"/>
    </xf>
    <xf numFmtId="164" fontId="0" fillId="16" borderId="14" xfId="0" applyNumberFormat="1" applyFill="1" applyBorder="1" applyAlignment="1">
      <alignment vertical="center"/>
    </xf>
    <xf numFmtId="164" fontId="7" fillId="16" borderId="17" xfId="0" applyNumberFormat="1" applyFont="1" applyFill="1" applyBorder="1" applyAlignment="1">
      <alignment vertical="center"/>
    </xf>
    <xf numFmtId="164" fontId="3" fillId="16" borderId="14" xfId="0" applyNumberFormat="1" applyFont="1" applyFill="1" applyBorder="1" applyAlignment="1">
      <alignment vertical="center"/>
    </xf>
    <xf numFmtId="164" fontId="0" fillId="16" borderId="18" xfId="0" applyNumberFormat="1" applyFill="1" applyBorder="1" applyAlignment="1">
      <alignment vertical="center"/>
    </xf>
    <xf numFmtId="164" fontId="7" fillId="16" borderId="27" xfId="0" applyNumberFormat="1" applyFont="1" applyFill="1" applyBorder="1" applyAlignment="1">
      <alignment vertical="center"/>
    </xf>
    <xf numFmtId="164" fontId="3" fillId="16" borderId="18" xfId="0" applyNumberFormat="1" applyFont="1" applyFill="1" applyBorder="1" applyAlignment="1">
      <alignment vertical="center"/>
    </xf>
    <xf numFmtId="164" fontId="3" fillId="8" borderId="3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/>
    </xf>
    <xf numFmtId="9" fontId="1" fillId="0" borderId="0" xfId="2" applyFont="1" applyBorder="1"/>
    <xf numFmtId="9" fontId="1" fillId="0" borderId="12" xfId="2" applyFont="1" applyBorder="1"/>
    <xf numFmtId="0" fontId="4" fillId="0" borderId="12" xfId="0" applyFont="1" applyBorder="1"/>
    <xf numFmtId="0" fontId="0" fillId="0" borderId="12" xfId="0" applyBorder="1" applyAlignment="1">
      <alignment horizontal="left"/>
    </xf>
    <xf numFmtId="0" fontId="4" fillId="0" borderId="12" xfId="0" applyFont="1" applyBorder="1" applyAlignment="1">
      <alignment horizontal="center"/>
    </xf>
    <xf numFmtId="9" fontId="1" fillId="0" borderId="1" xfId="2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9" borderId="1" xfId="2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6" fillId="8" borderId="18" xfId="0" applyNumberFormat="1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9" fontId="1" fillId="0" borderId="22" xfId="2" applyFont="1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6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3">
    <cellStyle name="Normal" xfId="0" builtinId="0"/>
    <cellStyle name="Porcentaje" xfId="2" builtinId="5"/>
    <cellStyle name="Porcentaje 2" xfId="1" xr:uid="{D35417B4-FB11-4CCD-80AD-AB723079723A}"/>
  </cellStyles>
  <dxfs count="187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BE35-6394-44D0-AA59-E69D836833B1}">
  <dimension ref="B1:AR47"/>
  <sheetViews>
    <sheetView showGridLines="0" zoomScale="60" zoomScaleNormal="60" workbookViewId="0">
      <pane xSplit="6" ySplit="5" topLeftCell="H14" activePane="bottomRight" state="frozen"/>
      <selection pane="topRight" activeCell="G1" sqref="G1"/>
      <selection pane="bottomLeft" activeCell="A6" sqref="A6"/>
      <selection pane="bottomRight" activeCell="H5" sqref="H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" customWidth="1"/>
    <col min="4" max="4" width="27.88671875" hidden="1" customWidth="1"/>
    <col min="5" max="5" width="9" hidden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6.109375" style="1" bestFit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2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4" width="20.33203125" customWidth="1"/>
  </cols>
  <sheetData>
    <row r="1" spans="2:44" s="27" customFormat="1" ht="23.4" x14ac:dyDescent="0.45">
      <c r="B1" s="515" t="s">
        <v>0</v>
      </c>
      <c r="C1" s="515"/>
      <c r="D1" s="515"/>
      <c r="E1" s="515"/>
      <c r="F1" s="515"/>
      <c r="G1" s="461"/>
      <c r="H1" s="461"/>
      <c r="I1" s="461"/>
      <c r="J1" s="461"/>
      <c r="K1" s="461"/>
      <c r="L1" s="461"/>
      <c r="M1" s="461"/>
      <c r="N1" s="461"/>
      <c r="T1" s="94"/>
      <c r="W1" s="65"/>
      <c r="X1" s="65"/>
      <c r="Y1" s="65"/>
      <c r="Z1" s="65"/>
      <c r="AA1" s="65"/>
      <c r="AB1" s="65"/>
      <c r="AC1" s="65"/>
      <c r="AD1" s="65"/>
      <c r="AE1" s="65"/>
    </row>
    <row r="2" spans="2:44" x14ac:dyDescent="0.3">
      <c r="B2" s="516" t="s">
        <v>1</v>
      </c>
      <c r="C2" s="516"/>
      <c r="D2" s="516"/>
      <c r="E2" s="516"/>
      <c r="F2" s="516"/>
      <c r="G2" s="462"/>
      <c r="H2" s="462"/>
      <c r="I2" s="462"/>
      <c r="J2" s="462"/>
      <c r="K2" s="462"/>
      <c r="L2" s="462"/>
      <c r="M2" s="462"/>
      <c r="N2" s="462"/>
    </row>
    <row r="3" spans="2:44" ht="5.4" customHeight="1" thickBot="1" x14ac:dyDescent="0.35"/>
    <row r="4" spans="2:44" ht="15" thickBot="1" x14ac:dyDescent="0.35">
      <c r="G4" s="517" t="s">
        <v>2</v>
      </c>
      <c r="H4" s="518"/>
      <c r="I4" s="518"/>
      <c r="J4" s="519"/>
      <c r="K4" s="517" t="s">
        <v>3</v>
      </c>
      <c r="L4" s="518"/>
      <c r="M4" s="518"/>
      <c r="N4" s="519"/>
      <c r="AO4" s="517" t="s">
        <v>4</v>
      </c>
      <c r="AP4" s="518"/>
      <c r="AQ4" s="518"/>
      <c r="AR4" s="519"/>
    </row>
    <row r="5" spans="2:44" ht="45.75" customHeight="1" thickBot="1" x14ac:dyDescent="0.35">
      <c r="B5" s="387" t="s">
        <v>5</v>
      </c>
      <c r="C5" s="166" t="s">
        <v>6</v>
      </c>
      <c r="D5" s="388" t="s">
        <v>7</v>
      </c>
      <c r="E5" s="166" t="s">
        <v>8</v>
      </c>
      <c r="F5" s="388" t="s">
        <v>9</v>
      </c>
      <c r="G5" s="389" t="s">
        <v>10</v>
      </c>
      <c r="H5" s="167" t="s">
        <v>11</v>
      </c>
      <c r="I5" s="167" t="s">
        <v>12</v>
      </c>
      <c r="J5" s="390" t="s">
        <v>13</v>
      </c>
      <c r="K5" s="389" t="s">
        <v>10</v>
      </c>
      <c r="L5" s="167" t="s">
        <v>11</v>
      </c>
      <c r="M5" s="167" t="s">
        <v>12</v>
      </c>
      <c r="N5" s="390" t="s">
        <v>13</v>
      </c>
      <c r="O5" s="5" t="s">
        <v>14</v>
      </c>
      <c r="P5" s="5" t="s">
        <v>15</v>
      </c>
      <c r="Q5" s="5" t="s">
        <v>16</v>
      </c>
      <c r="R5" s="6" t="s">
        <v>17</v>
      </c>
      <c r="S5" s="6" t="s">
        <v>18</v>
      </c>
      <c r="T5" s="7" t="s">
        <v>19</v>
      </c>
      <c r="U5" s="74"/>
      <c r="V5" s="74"/>
      <c r="W5" s="498">
        <v>2018</v>
      </c>
      <c r="X5" s="498">
        <v>2019</v>
      </c>
      <c r="Y5" s="498">
        <v>2020</v>
      </c>
      <c r="Z5" s="498">
        <v>2021</v>
      </c>
      <c r="AA5" s="498"/>
      <c r="AB5" s="498">
        <v>2018</v>
      </c>
      <c r="AC5" s="498">
        <v>2019</v>
      </c>
      <c r="AD5" s="498">
        <v>2020</v>
      </c>
      <c r="AE5" s="498">
        <v>2021</v>
      </c>
      <c r="AF5" s="74"/>
      <c r="AG5" s="74"/>
      <c r="AH5" s="74"/>
      <c r="AI5" s="74"/>
      <c r="AJ5" s="74"/>
      <c r="AK5" s="74"/>
      <c r="AL5" s="74"/>
      <c r="AM5" s="74"/>
      <c r="AN5" s="74"/>
      <c r="AO5" s="389" t="s">
        <v>10</v>
      </c>
      <c r="AP5" s="167" t="s">
        <v>11</v>
      </c>
      <c r="AQ5" s="167" t="s">
        <v>12</v>
      </c>
      <c r="AR5" s="390" t="s">
        <v>13</v>
      </c>
    </row>
    <row r="6" spans="2:44" x14ac:dyDescent="0.3">
      <c r="B6" s="14" t="s">
        <v>20</v>
      </c>
      <c r="C6" s="15" t="s">
        <v>21</v>
      </c>
      <c r="D6" s="95" t="s">
        <v>22</v>
      </c>
      <c r="E6" s="96">
        <v>0.1</v>
      </c>
      <c r="F6" s="97" t="s">
        <v>23</v>
      </c>
      <c r="G6" s="28"/>
      <c r="H6" s="101"/>
      <c r="I6" s="101"/>
      <c r="J6" s="102"/>
      <c r="K6" s="28"/>
      <c r="L6" s="101"/>
      <c r="M6" s="101"/>
      <c r="N6" s="102"/>
      <c r="O6" s="499"/>
      <c r="P6" s="499"/>
      <c r="Q6" s="499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7" si="0">+ROUND(G6/1.18,2)</f>
        <v>0</v>
      </c>
      <c r="AE6" s="1">
        <f t="shared" ref="AE6:AE47" si="1">+ROUND(K6/1.18,2)</f>
        <v>0</v>
      </c>
      <c r="AO6" s="28">
        <v>18990</v>
      </c>
      <c r="AP6" s="101">
        <v>0</v>
      </c>
      <c r="AQ6" s="101">
        <v>18990</v>
      </c>
      <c r="AR6" s="102"/>
    </row>
    <row r="7" spans="2:44" x14ac:dyDescent="0.3">
      <c r="B7" s="14" t="s">
        <v>20</v>
      </c>
      <c r="C7" s="15" t="s">
        <v>21</v>
      </c>
      <c r="D7" s="95" t="s">
        <v>24</v>
      </c>
      <c r="E7" s="96">
        <v>0</v>
      </c>
      <c r="F7" s="97" t="s">
        <v>25</v>
      </c>
      <c r="G7" s="28"/>
      <c r="H7" s="101"/>
      <c r="I7" s="101"/>
      <c r="J7" s="102"/>
      <c r="K7" s="28"/>
      <c r="L7" s="101"/>
      <c r="M7" s="101"/>
      <c r="N7" s="102"/>
      <c r="O7" s="499"/>
      <c r="P7" s="499"/>
      <c r="Q7" s="499"/>
      <c r="AO7" s="28">
        <v>18990</v>
      </c>
      <c r="AP7" s="101">
        <v>0</v>
      </c>
      <c r="AQ7" s="101">
        <v>18990</v>
      </c>
      <c r="AR7" s="102"/>
    </row>
    <row r="8" spans="2:44" x14ac:dyDescent="0.3">
      <c r="B8" s="14" t="s">
        <v>20</v>
      </c>
      <c r="C8" s="15" t="s">
        <v>21</v>
      </c>
      <c r="D8" s="95" t="s">
        <v>26</v>
      </c>
      <c r="E8" s="96">
        <v>0.1</v>
      </c>
      <c r="F8" s="97" t="s">
        <v>27</v>
      </c>
      <c r="G8" s="28"/>
      <c r="H8" s="101"/>
      <c r="I8" s="101"/>
      <c r="J8" s="102"/>
      <c r="K8" s="28"/>
      <c r="L8" s="101"/>
      <c r="M8" s="101"/>
      <c r="N8" s="102"/>
      <c r="O8" s="499">
        <v>7.0000000000000007E-2</v>
      </c>
      <c r="P8" s="499">
        <v>7.0000000000000007E-2</v>
      </c>
      <c r="Q8" s="499">
        <v>7.0000000000000007E-2</v>
      </c>
      <c r="S8" t="str">
        <f>+VLOOKUP(D8,[1]Enero!$H$5:$AA$51,20,0)</f>
        <v>3REN003</v>
      </c>
      <c r="T8" s="2" t="s">
        <v>28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28">
        <v>17990</v>
      </c>
      <c r="AP8" s="101">
        <v>0</v>
      </c>
      <c r="AQ8" s="101">
        <v>17990</v>
      </c>
      <c r="AR8" s="102"/>
    </row>
    <row r="9" spans="2:44" x14ac:dyDescent="0.3">
      <c r="B9" s="12" t="s">
        <v>20</v>
      </c>
      <c r="C9" s="13" t="s">
        <v>21</v>
      </c>
      <c r="D9" s="103" t="s">
        <v>29</v>
      </c>
      <c r="E9" s="104">
        <v>0</v>
      </c>
      <c r="F9" s="105" t="s">
        <v>30</v>
      </c>
      <c r="G9" s="29"/>
      <c r="H9" s="106"/>
      <c r="I9" s="106"/>
      <c r="J9" s="107"/>
      <c r="K9" s="29"/>
      <c r="L9" s="106"/>
      <c r="M9" s="106"/>
      <c r="N9" s="107"/>
      <c r="O9" s="499"/>
      <c r="P9" s="499"/>
      <c r="Q9" s="499"/>
      <c r="AO9" s="29">
        <v>17990</v>
      </c>
      <c r="AP9" s="106">
        <v>0</v>
      </c>
      <c r="AQ9" s="106">
        <v>17990</v>
      </c>
      <c r="AR9" s="107"/>
    </row>
    <row r="10" spans="2:44" s="91" customFormat="1" hidden="1" x14ac:dyDescent="0.3">
      <c r="B10" s="67" t="s">
        <v>20</v>
      </c>
      <c r="C10" s="8" t="s">
        <v>31</v>
      </c>
      <c r="D10" s="108" t="s">
        <v>32</v>
      </c>
      <c r="E10" s="109">
        <v>0.1</v>
      </c>
      <c r="F10" s="110" t="s">
        <v>33</v>
      </c>
      <c r="G10" s="111"/>
      <c r="H10" s="112"/>
      <c r="I10" s="112"/>
      <c r="J10" s="113"/>
      <c r="K10" s="111">
        <v>16990</v>
      </c>
      <c r="L10" s="112">
        <v>0</v>
      </c>
      <c r="M10" s="112">
        <f t="shared" ref="M10:M13" si="2">+K10-L10</f>
        <v>16990</v>
      </c>
      <c r="N10" s="113"/>
      <c r="O10" s="499">
        <v>7.0000000000000007E-2</v>
      </c>
      <c r="P10" s="499">
        <v>7.0000000000000007E-2</v>
      </c>
      <c r="Q10" s="499">
        <v>7.0000000000000007E-2</v>
      </c>
      <c r="S10" t="str">
        <f>+VLOOKUP(D10,[1]Enero!$H$5:$AA$51,20,0)</f>
        <v>-</v>
      </c>
      <c r="T10" s="2" t="s">
        <v>34</v>
      </c>
      <c r="W10" s="462" t="e">
        <f>+ROUND(#REF!/1.18/(1+E10),2)</f>
        <v>#REF!</v>
      </c>
      <c r="X10" s="462" t="e">
        <f>+ROUND(#REF!/1.18/(1+E10),2)</f>
        <v>#REF!</v>
      </c>
      <c r="Y10" s="462">
        <f>+ROUND(I10/1.18/(1+E10),2)</f>
        <v>0</v>
      </c>
      <c r="Z10" s="462">
        <f>+ROUND(M10/1.18/(1+E10),2)</f>
        <v>13089.37</v>
      </c>
      <c r="AA10" s="462"/>
      <c r="AB10" s="462" t="e">
        <f>+ROUND(#REF!/1.18,2)</f>
        <v>#REF!</v>
      </c>
      <c r="AC10" s="462" t="e">
        <f>+ROUND(#REF!/1.18,2)</f>
        <v>#REF!</v>
      </c>
      <c r="AD10" s="462">
        <f t="shared" si="0"/>
        <v>0</v>
      </c>
      <c r="AE10" s="462">
        <f t="shared" si="1"/>
        <v>14398.31</v>
      </c>
      <c r="AO10" s="111"/>
      <c r="AP10" s="112"/>
      <c r="AQ10" s="112"/>
      <c r="AR10" s="113"/>
    </row>
    <row r="11" spans="2:44" hidden="1" x14ac:dyDescent="0.3">
      <c r="B11" s="114" t="s">
        <v>20</v>
      </c>
      <c r="C11" s="9" t="s">
        <v>31</v>
      </c>
      <c r="D11" s="95" t="s">
        <v>35</v>
      </c>
      <c r="E11" s="96">
        <v>0</v>
      </c>
      <c r="F11" s="115" t="s">
        <v>36</v>
      </c>
      <c r="G11" s="28"/>
      <c r="H11" s="101"/>
      <c r="I11" s="101"/>
      <c r="J11" s="102"/>
      <c r="K11" s="98">
        <v>16990</v>
      </c>
      <c r="L11" s="101">
        <v>0</v>
      </c>
      <c r="M11" s="101">
        <f t="shared" si="2"/>
        <v>16990</v>
      </c>
      <c r="N11" s="100"/>
      <c r="O11" s="499">
        <v>7.0000000000000007E-2</v>
      </c>
      <c r="P11" s="499">
        <v>7.0000000000000007E-2</v>
      </c>
      <c r="Q11" s="499">
        <v>7.0000000000000007E-2</v>
      </c>
      <c r="S11" t="e">
        <f>+VLOOKUP(D11,[1]Enero!$H$5:$AA$51,20,0)</f>
        <v>#N/A</v>
      </c>
      <c r="T11" s="2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98"/>
      <c r="AP11" s="101"/>
      <c r="AQ11" s="101"/>
      <c r="AR11" s="100"/>
    </row>
    <row r="12" spans="2:44" x14ac:dyDescent="0.3">
      <c r="B12" s="114" t="s">
        <v>20</v>
      </c>
      <c r="C12" s="9" t="s">
        <v>31</v>
      </c>
      <c r="D12" s="95" t="s">
        <v>37</v>
      </c>
      <c r="E12" s="96">
        <v>0.1</v>
      </c>
      <c r="F12" s="115" t="s">
        <v>38</v>
      </c>
      <c r="G12" s="28"/>
      <c r="H12" s="101"/>
      <c r="I12" s="101"/>
      <c r="J12" s="102"/>
      <c r="K12" s="28">
        <v>15490</v>
      </c>
      <c r="L12" s="101">
        <v>0</v>
      </c>
      <c r="M12" s="101">
        <f t="shared" si="2"/>
        <v>15490</v>
      </c>
      <c r="N12" s="102"/>
      <c r="O12" s="499">
        <v>7.0000000000000007E-2</v>
      </c>
      <c r="P12" s="499">
        <v>7.0000000000000007E-2</v>
      </c>
      <c r="Q12" s="499">
        <v>7.0000000000000007E-2</v>
      </c>
      <c r="S12" t="str">
        <f>+VLOOKUP(D12,[1]Enero!$H$5:$AA$51,20,0)</f>
        <v>3REN007</v>
      </c>
      <c r="T12" s="2" t="s">
        <v>34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28"/>
      <c r="AP12" s="101"/>
      <c r="AQ12" s="101"/>
      <c r="AR12" s="102"/>
    </row>
    <row r="13" spans="2:44" x14ac:dyDescent="0.3">
      <c r="B13" s="114" t="s">
        <v>20</v>
      </c>
      <c r="C13" s="9" t="s">
        <v>31</v>
      </c>
      <c r="D13" s="95" t="s">
        <v>39</v>
      </c>
      <c r="E13" s="96">
        <v>0</v>
      </c>
      <c r="F13" s="115" t="s">
        <v>40</v>
      </c>
      <c r="G13" s="28"/>
      <c r="H13" s="101"/>
      <c r="I13" s="101"/>
      <c r="J13" s="102"/>
      <c r="K13" s="28">
        <v>15490</v>
      </c>
      <c r="L13" s="101">
        <v>0</v>
      </c>
      <c r="M13" s="101">
        <f t="shared" si="2"/>
        <v>15490</v>
      </c>
      <c r="N13" s="102"/>
      <c r="O13" s="499">
        <v>7.0000000000000007E-2</v>
      </c>
      <c r="P13" s="499">
        <v>7.0000000000000007E-2</v>
      </c>
      <c r="Q13" s="499">
        <v>7.0000000000000007E-2</v>
      </c>
      <c r="S13" t="e">
        <f>+VLOOKUP(D13,[1]Enero!$H$5:$AA$51,20,0)</f>
        <v>#N/A</v>
      </c>
      <c r="T13" s="2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28"/>
      <c r="AP13" s="101"/>
      <c r="AQ13" s="101"/>
      <c r="AR13" s="102"/>
    </row>
    <row r="14" spans="2:44" s="91" customFormat="1" x14ac:dyDescent="0.3">
      <c r="B14" s="67" t="s">
        <v>20</v>
      </c>
      <c r="C14" s="8" t="s">
        <v>41</v>
      </c>
      <c r="D14" s="108" t="s">
        <v>42</v>
      </c>
      <c r="E14" s="109"/>
      <c r="F14" s="110" t="s">
        <v>43</v>
      </c>
      <c r="G14" s="111"/>
      <c r="H14" s="112"/>
      <c r="I14" s="112"/>
      <c r="J14" s="113"/>
      <c r="K14" s="111"/>
      <c r="L14" s="112"/>
      <c r="M14" s="112"/>
      <c r="N14" s="113"/>
      <c r="O14" s="500"/>
      <c r="P14" s="500"/>
      <c r="Q14" s="500"/>
      <c r="R14" s="501"/>
      <c r="S14" s="169"/>
      <c r="T14" s="502"/>
      <c r="U14" s="501"/>
      <c r="V14" s="501"/>
      <c r="W14" s="503"/>
      <c r="X14" s="503"/>
      <c r="Y14" s="503"/>
      <c r="Z14" s="503"/>
      <c r="AA14" s="503"/>
      <c r="AB14" s="503"/>
      <c r="AC14" s="503"/>
      <c r="AD14" s="503"/>
      <c r="AE14" s="503">
        <f t="shared" si="1"/>
        <v>0</v>
      </c>
      <c r="AF14" s="501"/>
      <c r="AG14" s="501"/>
      <c r="AH14" s="501"/>
      <c r="AI14" s="501"/>
      <c r="AJ14" s="501"/>
      <c r="AK14" s="501"/>
      <c r="AL14" s="501"/>
      <c r="AM14" s="501"/>
      <c r="AN14" s="501"/>
      <c r="AO14" s="111">
        <v>16990</v>
      </c>
      <c r="AP14" s="112">
        <v>0</v>
      </c>
      <c r="AQ14" s="112">
        <f>+AO14-AP14</f>
        <v>16990</v>
      </c>
      <c r="AR14" s="113"/>
    </row>
    <row r="15" spans="2:44" s="91" customFormat="1" x14ac:dyDescent="0.3">
      <c r="B15" s="14" t="s">
        <v>20</v>
      </c>
      <c r="C15" s="15" t="s">
        <v>41</v>
      </c>
      <c r="D15" s="129"/>
      <c r="E15" s="130">
        <v>0</v>
      </c>
      <c r="F15" s="131" t="s">
        <v>44</v>
      </c>
      <c r="G15" s="98"/>
      <c r="H15" s="99"/>
      <c r="I15" s="99"/>
      <c r="J15" s="100"/>
      <c r="K15" s="98"/>
      <c r="L15" s="99"/>
      <c r="M15" s="99"/>
      <c r="N15" s="100"/>
      <c r="O15" s="499"/>
      <c r="P15" s="499"/>
      <c r="Q15" s="499"/>
      <c r="S15"/>
      <c r="T15" s="2"/>
      <c r="W15" s="462"/>
      <c r="X15" s="462"/>
      <c r="Y15" s="462"/>
      <c r="Z15" s="462"/>
      <c r="AA15" s="462"/>
      <c r="AB15" s="462"/>
      <c r="AC15" s="462"/>
      <c r="AD15" s="462"/>
      <c r="AE15" s="462">
        <f t="shared" si="1"/>
        <v>0</v>
      </c>
      <c r="AO15" s="98">
        <v>16990</v>
      </c>
      <c r="AP15" s="99">
        <v>0</v>
      </c>
      <c r="AQ15" s="99">
        <f>+AO15-AP15</f>
        <v>16990</v>
      </c>
      <c r="AR15" s="100"/>
    </row>
    <row r="16" spans="2:44" s="91" customFormat="1" x14ac:dyDescent="0.3">
      <c r="B16" s="14" t="s">
        <v>20</v>
      </c>
      <c r="C16" s="15" t="s">
        <v>41</v>
      </c>
      <c r="D16" s="129" t="s">
        <v>45</v>
      </c>
      <c r="E16" s="130"/>
      <c r="F16" s="131" t="s">
        <v>46</v>
      </c>
      <c r="G16" s="98"/>
      <c r="H16" s="99"/>
      <c r="I16" s="99"/>
      <c r="J16" s="100"/>
      <c r="K16" s="98"/>
      <c r="L16" s="99"/>
      <c r="M16" s="99"/>
      <c r="N16" s="100"/>
      <c r="O16" s="499"/>
      <c r="P16" s="499"/>
      <c r="Q16" s="499"/>
      <c r="S16"/>
      <c r="T16" s="2"/>
      <c r="W16" s="462"/>
      <c r="X16" s="462"/>
      <c r="Y16" s="462"/>
      <c r="Z16" s="462"/>
      <c r="AA16" s="462"/>
      <c r="AB16" s="462"/>
      <c r="AC16" s="462"/>
      <c r="AD16" s="462"/>
      <c r="AE16" s="462">
        <f t="shared" si="1"/>
        <v>0</v>
      </c>
      <c r="AO16" s="98">
        <v>18990</v>
      </c>
      <c r="AP16" s="99">
        <v>0</v>
      </c>
      <c r="AQ16" s="99">
        <f>+AO16-AP16</f>
        <v>18990</v>
      </c>
      <c r="AR16" s="100"/>
    </row>
    <row r="17" spans="2:44" x14ac:dyDescent="0.3">
      <c r="B17" s="114" t="s">
        <v>20</v>
      </c>
      <c r="C17" s="9" t="s">
        <v>41</v>
      </c>
      <c r="D17" s="95"/>
      <c r="E17" s="96">
        <v>0</v>
      </c>
      <c r="F17" s="115" t="s">
        <v>47</v>
      </c>
      <c r="G17" s="28"/>
      <c r="H17" s="101"/>
      <c r="I17" s="101"/>
      <c r="J17" s="102"/>
      <c r="K17" s="28"/>
      <c r="L17" s="101"/>
      <c r="M17" s="101"/>
      <c r="N17" s="102"/>
      <c r="O17" s="499"/>
      <c r="P17" s="499"/>
      <c r="Q17" s="499"/>
      <c r="AE17" s="1">
        <f t="shared" si="1"/>
        <v>0</v>
      </c>
      <c r="AO17" s="28">
        <v>18990</v>
      </c>
      <c r="AP17" s="101">
        <v>0</v>
      </c>
      <c r="AQ17" s="101">
        <f>+AO17-AP17</f>
        <v>18990</v>
      </c>
      <c r="AR17" s="102"/>
    </row>
    <row r="18" spans="2:44" x14ac:dyDescent="0.3">
      <c r="B18" s="114" t="s">
        <v>20</v>
      </c>
      <c r="C18" s="9" t="s">
        <v>41</v>
      </c>
      <c r="D18" s="95" t="s">
        <v>48</v>
      </c>
      <c r="E18" s="96"/>
      <c r="F18" s="115" t="s">
        <v>49</v>
      </c>
      <c r="G18" s="28"/>
      <c r="H18" s="101"/>
      <c r="I18" s="101"/>
      <c r="J18" s="102"/>
      <c r="K18" s="28"/>
      <c r="L18" s="101"/>
      <c r="M18" s="101"/>
      <c r="N18" s="102"/>
      <c r="O18" s="499"/>
      <c r="P18" s="499"/>
      <c r="Q18" s="499"/>
      <c r="AO18" s="28">
        <f>+AQ18+AP18</f>
        <v>20890</v>
      </c>
      <c r="AP18" s="101">
        <v>200</v>
      </c>
      <c r="AQ18" s="101">
        <v>20690</v>
      </c>
      <c r="AR18" s="102"/>
    </row>
    <row r="19" spans="2:44" x14ac:dyDescent="0.3">
      <c r="B19" s="114" t="s">
        <v>20</v>
      </c>
      <c r="C19" s="9" t="s">
        <v>41</v>
      </c>
      <c r="D19" s="95"/>
      <c r="E19" s="96">
        <v>0</v>
      </c>
      <c r="F19" s="115" t="s">
        <v>50</v>
      </c>
      <c r="G19" s="28"/>
      <c r="H19" s="101"/>
      <c r="I19" s="101"/>
      <c r="J19" s="102"/>
      <c r="K19" s="28"/>
      <c r="L19" s="101"/>
      <c r="M19" s="101"/>
      <c r="N19" s="102"/>
      <c r="O19" s="499"/>
      <c r="P19" s="499"/>
      <c r="Q19" s="499"/>
      <c r="AO19" s="28">
        <v>20890</v>
      </c>
      <c r="AP19" s="101">
        <v>200</v>
      </c>
      <c r="AQ19" s="101">
        <v>20690</v>
      </c>
      <c r="AR19" s="102"/>
    </row>
    <row r="20" spans="2:44" x14ac:dyDescent="0.3">
      <c r="B20" s="114" t="s">
        <v>20</v>
      </c>
      <c r="C20" s="9" t="s">
        <v>41</v>
      </c>
      <c r="D20" s="95" t="s">
        <v>51</v>
      </c>
      <c r="E20" s="96"/>
      <c r="F20" s="115" t="s">
        <v>52</v>
      </c>
      <c r="G20" s="28"/>
      <c r="H20" s="101"/>
      <c r="I20" s="101"/>
      <c r="J20" s="102"/>
      <c r="K20" s="28"/>
      <c r="L20" s="101"/>
      <c r="M20" s="101"/>
      <c r="N20" s="102"/>
      <c r="O20" s="499"/>
      <c r="P20" s="499"/>
      <c r="Q20" s="499"/>
      <c r="AO20" s="28">
        <v>22990</v>
      </c>
      <c r="AP20" s="101">
        <v>200</v>
      </c>
      <c r="AQ20" s="101">
        <f>+AO20-AP20</f>
        <v>22790</v>
      </c>
      <c r="AR20" s="102"/>
    </row>
    <row r="21" spans="2:44" x14ac:dyDescent="0.3">
      <c r="B21" s="116" t="s">
        <v>20</v>
      </c>
      <c r="C21" s="11" t="s">
        <v>41</v>
      </c>
      <c r="D21" s="103"/>
      <c r="E21" s="104">
        <v>0</v>
      </c>
      <c r="F21" s="117" t="s">
        <v>53</v>
      </c>
      <c r="G21" s="29"/>
      <c r="H21" s="106"/>
      <c r="I21" s="106"/>
      <c r="J21" s="107"/>
      <c r="K21" s="29"/>
      <c r="L21" s="106"/>
      <c r="M21" s="106"/>
      <c r="N21" s="107"/>
      <c r="O21" s="504"/>
      <c r="P21" s="504"/>
      <c r="Q21" s="504"/>
      <c r="R21" s="26"/>
      <c r="S21" s="26"/>
      <c r="T21" s="505"/>
      <c r="U21" s="26"/>
      <c r="V21" s="26"/>
      <c r="W21" s="506"/>
      <c r="X21" s="506"/>
      <c r="Y21" s="506"/>
      <c r="Z21" s="506"/>
      <c r="AA21" s="506"/>
      <c r="AB21" s="506"/>
      <c r="AC21" s="506"/>
      <c r="AD21" s="506"/>
      <c r="AE21" s="506"/>
      <c r="AF21" s="26"/>
      <c r="AG21" s="26"/>
      <c r="AH21" s="26"/>
      <c r="AI21" s="26"/>
      <c r="AJ21" s="26"/>
      <c r="AK21" s="26"/>
      <c r="AL21" s="26"/>
      <c r="AM21" s="26"/>
      <c r="AN21" s="26"/>
      <c r="AO21" s="29">
        <v>22990</v>
      </c>
      <c r="AP21" s="106">
        <v>200</v>
      </c>
      <c r="AQ21" s="106">
        <v>22790</v>
      </c>
      <c r="AR21" s="107"/>
    </row>
    <row r="22" spans="2:44" x14ac:dyDescent="0.3">
      <c r="B22" s="116" t="s">
        <v>20</v>
      </c>
      <c r="C22" s="11" t="s">
        <v>54</v>
      </c>
      <c r="D22" s="103" t="s">
        <v>55</v>
      </c>
      <c r="E22" s="507">
        <v>0</v>
      </c>
      <c r="F22" s="105" t="s">
        <v>56</v>
      </c>
      <c r="G22" s="29">
        <v>15990</v>
      </c>
      <c r="H22" s="508">
        <v>0</v>
      </c>
      <c r="I22" s="508">
        <f>+G22-H22</f>
        <v>15990</v>
      </c>
      <c r="J22" s="509"/>
      <c r="K22" s="29"/>
      <c r="L22" s="508"/>
      <c r="M22" s="508"/>
      <c r="N22" s="509"/>
      <c r="O22" s="499">
        <v>7.0000000000000007E-2</v>
      </c>
      <c r="P22" s="499">
        <v>7.0000000000000007E-2</v>
      </c>
      <c r="Q22" s="499">
        <v>7.0000000000000007E-2</v>
      </c>
      <c r="S22" t="e">
        <f>+VLOOKUP(D22,[1]Enero!$H$5:$AA$51,20,0)</f>
        <v>#N/A</v>
      </c>
      <c r="T22" s="2" t="s">
        <v>57</v>
      </c>
      <c r="U22" t="s">
        <v>58</v>
      </c>
      <c r="W22" s="1" t="e">
        <f>+ROUND(#REF!/1.18/(1+E22),2)</f>
        <v>#REF!</v>
      </c>
      <c r="X22" s="1" t="e">
        <f>+ROUND(#REF!/1.18/(1+E22),2)</f>
        <v>#REF!</v>
      </c>
      <c r="Y22" s="1">
        <f t="shared" ref="Y22:Y47" si="3">+ROUND(I22/1.18/(1+E22),2)</f>
        <v>13550.85</v>
      </c>
      <c r="Z22" s="1">
        <f t="shared" ref="Z22:Z47" si="4">+ROUND(M22/1.18/(1+E22),2)</f>
        <v>0</v>
      </c>
      <c r="AB22" s="1" t="e">
        <f>+ROUND(#REF!/1.18,2)</f>
        <v>#REF!</v>
      </c>
      <c r="AC22" s="1" t="e">
        <f>+ROUND(#REF!/1.18,2)</f>
        <v>#REF!</v>
      </c>
      <c r="AD22" s="1">
        <f t="shared" si="0"/>
        <v>13550.85</v>
      </c>
      <c r="AE22" s="1">
        <f t="shared" si="1"/>
        <v>0</v>
      </c>
      <c r="AO22" s="29">
        <v>15990</v>
      </c>
      <c r="AP22" s="508">
        <v>0</v>
      </c>
      <c r="AQ22" s="508">
        <f>+AO22-AP22</f>
        <v>15990</v>
      </c>
      <c r="AR22" s="509"/>
    </row>
    <row r="23" spans="2:44" hidden="1" x14ac:dyDescent="0.3">
      <c r="B23" s="114" t="s">
        <v>20</v>
      </c>
      <c r="C23" s="9" t="s">
        <v>59</v>
      </c>
      <c r="D23" s="95" t="s">
        <v>60</v>
      </c>
      <c r="E23" s="96">
        <v>0.1</v>
      </c>
      <c r="F23" s="115" t="s">
        <v>61</v>
      </c>
      <c r="G23" s="28">
        <v>28490</v>
      </c>
      <c r="H23" s="101">
        <v>0</v>
      </c>
      <c r="I23" s="101">
        <f>+G23-H23</f>
        <v>28490</v>
      </c>
      <c r="J23" s="102"/>
      <c r="K23" s="98"/>
      <c r="L23" s="101"/>
      <c r="M23" s="101"/>
      <c r="N23" s="100"/>
      <c r="O23" s="499">
        <v>7.0000000000000007E-2</v>
      </c>
      <c r="P23" s="499">
        <v>7.0000000000000007E-2</v>
      </c>
      <c r="Q23" s="499">
        <v>7.0000000000000007E-2</v>
      </c>
      <c r="S23" t="str">
        <f>+VLOOKUP(D23,[1]Enero!$H$5:$AA$51,20,0)</f>
        <v>3REN010</v>
      </c>
      <c r="T23" s="2" t="s">
        <v>28</v>
      </c>
      <c r="W23" s="1" t="e">
        <f>+ROUND(#REF!/1.18/(1+E23),2)</f>
        <v>#REF!</v>
      </c>
      <c r="X23" s="1" t="e">
        <f>+ROUND(#REF!/1.18/(1+E23),2)</f>
        <v>#REF!</v>
      </c>
      <c r="Y23" s="1">
        <f t="shared" si="3"/>
        <v>21949.15</v>
      </c>
      <c r="Z23" s="1">
        <f t="shared" si="4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98"/>
      <c r="AP23" s="101"/>
      <c r="AQ23" s="101"/>
      <c r="AR23" s="100"/>
    </row>
    <row r="24" spans="2:44" s="91" customFormat="1" x14ac:dyDescent="0.3">
      <c r="B24" s="67" t="s">
        <v>20</v>
      </c>
      <c r="C24" s="8" t="s">
        <v>62</v>
      </c>
      <c r="D24" s="108" t="s">
        <v>63</v>
      </c>
      <c r="E24" s="109">
        <v>0.05</v>
      </c>
      <c r="F24" s="110" t="s">
        <v>64</v>
      </c>
      <c r="G24" s="111">
        <v>8990</v>
      </c>
      <c r="H24" s="112">
        <v>0</v>
      </c>
      <c r="I24" s="112">
        <f>+G24-H24</f>
        <v>8990</v>
      </c>
      <c r="J24" s="113"/>
      <c r="K24" s="111">
        <v>9490</v>
      </c>
      <c r="L24" s="112">
        <v>0</v>
      </c>
      <c r="M24" s="112">
        <f>+K24-L24</f>
        <v>9490</v>
      </c>
      <c r="N24" s="113"/>
      <c r="O24" s="499">
        <v>7.0000000000000007E-2</v>
      </c>
      <c r="P24" s="499">
        <v>7.0000000000000007E-2</v>
      </c>
      <c r="Q24" s="499">
        <v>7.0000000000000007E-2</v>
      </c>
      <c r="S24" t="str">
        <f>+VLOOKUP(D24,[1]Enero!$H$5:$AA$51,20,0)</f>
        <v>3REN029</v>
      </c>
      <c r="T24" s="2" t="s">
        <v>34</v>
      </c>
      <c r="W24" s="462" t="e">
        <f>+ROUND(#REF!/1.18/(1+E24),2)</f>
        <v>#REF!</v>
      </c>
      <c r="X24" s="462" t="e">
        <f>+ROUND(#REF!/1.18/(1+E24),2)</f>
        <v>#REF!</v>
      </c>
      <c r="Y24" s="462">
        <f t="shared" si="3"/>
        <v>7255.85</v>
      </c>
      <c r="Z24" s="462">
        <f t="shared" si="4"/>
        <v>7659.4</v>
      </c>
      <c r="AA24" s="462"/>
      <c r="AB24" s="462" t="e">
        <f>+ROUND(#REF!/1.18,2)</f>
        <v>#REF!</v>
      </c>
      <c r="AC24" s="462" t="e">
        <f>+ROUND(#REF!/1.18,2)</f>
        <v>#REF!</v>
      </c>
      <c r="AD24" s="462">
        <f t="shared" si="0"/>
        <v>7618.64</v>
      </c>
      <c r="AE24" s="462">
        <f t="shared" si="1"/>
        <v>8042.37</v>
      </c>
      <c r="AO24" s="111">
        <v>9490</v>
      </c>
      <c r="AP24" s="112">
        <v>0</v>
      </c>
      <c r="AQ24" s="112">
        <f t="shared" ref="AQ24:AQ33" si="5">+AO24-AP24</f>
        <v>9490</v>
      </c>
      <c r="AR24" s="113"/>
    </row>
    <row r="25" spans="2:44" x14ac:dyDescent="0.3">
      <c r="B25" s="114" t="s">
        <v>20</v>
      </c>
      <c r="C25" s="9" t="s">
        <v>62</v>
      </c>
      <c r="D25" s="95" t="s">
        <v>65</v>
      </c>
      <c r="E25" s="96">
        <v>0</v>
      </c>
      <c r="F25" s="115" t="s">
        <v>66</v>
      </c>
      <c r="G25" s="28">
        <v>9490</v>
      </c>
      <c r="H25" s="101">
        <v>0</v>
      </c>
      <c r="I25" s="101">
        <f>+G25-H25</f>
        <v>9490</v>
      </c>
      <c r="J25" s="102"/>
      <c r="K25" s="98">
        <f>+K24+500</f>
        <v>9990</v>
      </c>
      <c r="L25" s="99">
        <v>0</v>
      </c>
      <c r="M25" s="99">
        <f>+K25-L25</f>
        <v>9990</v>
      </c>
      <c r="N25" s="100"/>
      <c r="O25" s="499">
        <v>7.0000000000000007E-2</v>
      </c>
      <c r="P25" s="499">
        <v>7.0000000000000007E-2</v>
      </c>
      <c r="Q25" s="499">
        <v>7.0000000000000007E-2</v>
      </c>
      <c r="S25" t="e">
        <f>+VLOOKUP(D25,[1]Enero!$H$5:$AA$51,20,0)</f>
        <v>#N/A</v>
      </c>
      <c r="T25" s="2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3"/>
        <v>8042.37</v>
      </c>
      <c r="Z25" s="1">
        <f t="shared" si="4"/>
        <v>8466.1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8042.37</v>
      </c>
      <c r="AE25" s="1">
        <f t="shared" si="1"/>
        <v>8466.1</v>
      </c>
      <c r="AO25" s="98">
        <f>+AO24+500</f>
        <v>9990</v>
      </c>
      <c r="AP25" s="99">
        <v>0</v>
      </c>
      <c r="AQ25" s="99">
        <f t="shared" si="5"/>
        <v>9990</v>
      </c>
      <c r="AR25" s="100"/>
    </row>
    <row r="26" spans="2:44" x14ac:dyDescent="0.3">
      <c r="B26" s="114" t="s">
        <v>20</v>
      </c>
      <c r="C26" s="9" t="s">
        <v>62</v>
      </c>
      <c r="D26" s="95" t="s">
        <v>67</v>
      </c>
      <c r="E26" s="96">
        <v>0.05</v>
      </c>
      <c r="F26" s="115" t="s">
        <v>68</v>
      </c>
      <c r="G26" s="28"/>
      <c r="H26" s="101"/>
      <c r="I26" s="101"/>
      <c r="J26" s="102"/>
      <c r="K26" s="98"/>
      <c r="L26" s="99"/>
      <c r="M26" s="99"/>
      <c r="N26" s="100"/>
      <c r="O26" s="499">
        <v>7.0000000000000007E-2</v>
      </c>
      <c r="P26" s="499">
        <v>7.0000000000000007E-2</v>
      </c>
      <c r="Q26" s="499">
        <v>7.0000000000000007E-2</v>
      </c>
      <c r="S26" t="str">
        <f>+VLOOKUP(D26,[1]Enero!$H$5:$AA$51,20,0)</f>
        <v>3REN030</v>
      </c>
      <c r="T26" s="2" t="s">
        <v>28</v>
      </c>
      <c r="W26" s="1" t="e">
        <f>+ROUND(#REF!/1.18/(1+E26),2)</f>
        <v>#REF!</v>
      </c>
      <c r="X26" s="1" t="e">
        <f>+ROUND(#REF!/1.18/(1+E26),2)</f>
        <v>#REF!</v>
      </c>
      <c r="Y26" s="1">
        <f t="shared" si="3"/>
        <v>0</v>
      </c>
      <c r="Z26" s="1">
        <f t="shared" si="4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98">
        <v>12490</v>
      </c>
      <c r="AP26" s="99">
        <v>0</v>
      </c>
      <c r="AQ26" s="99">
        <f t="shared" si="5"/>
        <v>12490</v>
      </c>
      <c r="AR26" s="100"/>
    </row>
    <row r="27" spans="2:44" x14ac:dyDescent="0.3">
      <c r="B27" s="114" t="s">
        <v>20</v>
      </c>
      <c r="C27" s="9" t="s">
        <v>62</v>
      </c>
      <c r="D27" s="95" t="s">
        <v>69</v>
      </c>
      <c r="E27" s="96">
        <v>0</v>
      </c>
      <c r="F27" s="115" t="s">
        <v>70</v>
      </c>
      <c r="G27" s="28"/>
      <c r="H27" s="101"/>
      <c r="I27" s="101"/>
      <c r="J27" s="102"/>
      <c r="K27" s="98"/>
      <c r="L27" s="99"/>
      <c r="M27" s="99"/>
      <c r="N27" s="100"/>
      <c r="O27" s="499">
        <v>7.0000000000000007E-2</v>
      </c>
      <c r="P27" s="499">
        <v>7.0000000000000007E-2</v>
      </c>
      <c r="Q27" s="499">
        <v>7.0000000000000007E-2</v>
      </c>
      <c r="S27" t="e">
        <f>+VLOOKUP(D27,[1]Enero!$H$5:$AA$51,20,0)</f>
        <v>#N/A</v>
      </c>
      <c r="T27" s="2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3"/>
        <v>0</v>
      </c>
      <c r="Z27" s="1">
        <f t="shared" si="4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98">
        <v>12490</v>
      </c>
      <c r="AP27" s="99">
        <v>0</v>
      </c>
      <c r="AQ27" s="99">
        <f t="shared" si="5"/>
        <v>12490</v>
      </c>
      <c r="AR27" s="100"/>
    </row>
    <row r="28" spans="2:44" x14ac:dyDescent="0.3">
      <c r="B28" s="114" t="s">
        <v>20</v>
      </c>
      <c r="C28" s="9" t="s">
        <v>62</v>
      </c>
      <c r="D28" s="95" t="s">
        <v>71</v>
      </c>
      <c r="E28" s="96">
        <v>0.05</v>
      </c>
      <c r="F28" s="115" t="s">
        <v>72</v>
      </c>
      <c r="G28" s="28"/>
      <c r="H28" s="101"/>
      <c r="I28" s="101"/>
      <c r="J28" s="102"/>
      <c r="K28" s="98"/>
      <c r="L28" s="99"/>
      <c r="M28" s="99"/>
      <c r="N28" s="100"/>
      <c r="O28" s="499">
        <v>7.0000000000000007E-2</v>
      </c>
      <c r="P28" s="499">
        <v>7.0000000000000007E-2</v>
      </c>
      <c r="Q28" s="499">
        <v>7.0000000000000007E-2</v>
      </c>
      <c r="S28" t="str">
        <f>+VLOOKUP(D28,[1]Enero!$H$5:$AA$51,20,0)</f>
        <v>3REN031</v>
      </c>
      <c r="T28" s="2" t="s">
        <v>73</v>
      </c>
      <c r="W28" s="1" t="e">
        <f>+ROUND(#REF!/1.18/(1+E28),2)</f>
        <v>#REF!</v>
      </c>
      <c r="X28" s="1" t="e">
        <f>+ROUND(#REF!/1.18/(1+E28),2)</f>
        <v>#REF!</v>
      </c>
      <c r="Y28" s="1">
        <f t="shared" si="3"/>
        <v>0</v>
      </c>
      <c r="Z28" s="1">
        <f t="shared" si="4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98">
        <v>10990</v>
      </c>
      <c r="AP28" s="99">
        <v>0</v>
      </c>
      <c r="AQ28" s="99">
        <f t="shared" si="5"/>
        <v>10990</v>
      </c>
      <c r="AR28" s="100"/>
    </row>
    <row r="29" spans="2:44" x14ac:dyDescent="0.3">
      <c r="B29" s="116" t="s">
        <v>20</v>
      </c>
      <c r="C29" s="11" t="s">
        <v>62</v>
      </c>
      <c r="D29" s="103" t="s">
        <v>74</v>
      </c>
      <c r="E29" s="104">
        <v>0</v>
      </c>
      <c r="F29" s="117" t="s">
        <v>75</v>
      </c>
      <c r="G29" s="29"/>
      <c r="H29" s="106"/>
      <c r="I29" s="106"/>
      <c r="J29" s="107"/>
      <c r="K29" s="510"/>
      <c r="L29" s="99"/>
      <c r="M29" s="118"/>
      <c r="N29" s="119"/>
      <c r="O29" s="499">
        <v>7.0000000000000007E-2</v>
      </c>
      <c r="P29" s="499">
        <v>7.0000000000000007E-2</v>
      </c>
      <c r="Q29" s="499">
        <v>7.0000000000000007E-2</v>
      </c>
      <c r="S29" t="e">
        <f>+VLOOKUP(D29,[1]Enero!$H$5:$AA$51,20,0)</f>
        <v>#N/A</v>
      </c>
      <c r="T29" s="2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3"/>
        <v>0</v>
      </c>
      <c r="Z29" s="1">
        <f t="shared" si="4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510">
        <v>10990</v>
      </c>
      <c r="AP29" s="99">
        <v>0</v>
      </c>
      <c r="AQ29" s="118">
        <f t="shared" si="5"/>
        <v>10990</v>
      </c>
      <c r="AR29" s="119"/>
    </row>
    <row r="30" spans="2:44" s="75" customFormat="1" x14ac:dyDescent="0.3">
      <c r="B30" s="120" t="s">
        <v>20</v>
      </c>
      <c r="C30" s="69" t="s">
        <v>76</v>
      </c>
      <c r="D30" s="121" t="s">
        <v>77</v>
      </c>
      <c r="E30" s="122">
        <v>0.1</v>
      </c>
      <c r="F30" s="123" t="s">
        <v>78</v>
      </c>
      <c r="G30" s="124"/>
      <c r="H30" s="125"/>
      <c r="I30" s="125"/>
      <c r="J30" s="126"/>
      <c r="K30" s="124">
        <v>10990</v>
      </c>
      <c r="L30" s="125">
        <v>200</v>
      </c>
      <c r="M30" s="125">
        <f>+K30-L30</f>
        <v>10790</v>
      </c>
      <c r="N30" s="126"/>
      <c r="O30" s="499">
        <v>7.0000000000000007E-2</v>
      </c>
      <c r="P30" s="499">
        <v>7.0000000000000007E-2</v>
      </c>
      <c r="Q30" s="499">
        <v>7.0000000000000007E-2</v>
      </c>
      <c r="S30" t="str">
        <f>+VLOOKUP(D30,[1]Enero!$H$5:$AA$51,20,0)</f>
        <v>3REN014</v>
      </c>
      <c r="T30" s="2" t="s">
        <v>34</v>
      </c>
      <c r="W30" s="128" t="e">
        <f>+ROUND(#REF!/1.18/(1+E30),2)</f>
        <v>#REF!</v>
      </c>
      <c r="X30" s="128" t="e">
        <f>+ROUND(#REF!/1.18/(1+E30),2)</f>
        <v>#REF!</v>
      </c>
      <c r="Y30" s="128">
        <f t="shared" si="3"/>
        <v>0</v>
      </c>
      <c r="Z30" s="128">
        <f t="shared" si="4"/>
        <v>8312.7900000000009</v>
      </c>
      <c r="AA30" s="128"/>
      <c r="AB30" s="128" t="e">
        <f>+ROUND(#REF!/1.18,2)</f>
        <v>#REF!</v>
      </c>
      <c r="AC30" s="128" t="e">
        <f>+ROUND(#REF!/1.18,2)</f>
        <v>#REF!</v>
      </c>
      <c r="AD30" s="128">
        <f t="shared" si="0"/>
        <v>0</v>
      </c>
      <c r="AE30" s="128">
        <f t="shared" si="1"/>
        <v>9313.56</v>
      </c>
      <c r="AO30" s="124">
        <v>10990</v>
      </c>
      <c r="AP30" s="125">
        <v>200</v>
      </c>
      <c r="AQ30" s="125">
        <v>10790</v>
      </c>
      <c r="AR30" s="126"/>
    </row>
    <row r="31" spans="2:44" x14ac:dyDescent="0.3">
      <c r="B31" s="114" t="s">
        <v>20</v>
      </c>
      <c r="C31" s="9" t="s">
        <v>76</v>
      </c>
      <c r="D31" s="95" t="s">
        <v>79</v>
      </c>
      <c r="E31" s="96">
        <v>0</v>
      </c>
      <c r="F31" s="115" t="s">
        <v>80</v>
      </c>
      <c r="G31" s="28"/>
      <c r="H31" s="101"/>
      <c r="I31" s="101"/>
      <c r="J31" s="102"/>
      <c r="K31" s="28">
        <v>10990</v>
      </c>
      <c r="L31" s="101">
        <v>0</v>
      </c>
      <c r="M31" s="101">
        <f>+K31-L31</f>
        <v>10990</v>
      </c>
      <c r="N31" s="102"/>
      <c r="O31" s="499">
        <v>7.0000000000000007E-2</v>
      </c>
      <c r="P31" s="499">
        <v>7.0000000000000007E-2</v>
      </c>
      <c r="Q31" s="499">
        <v>7.0000000000000007E-2</v>
      </c>
      <c r="S31" t="e">
        <f>+VLOOKUP(D31,[1]Enero!$H$5:$AA$51,20,0)</f>
        <v>#N/A</v>
      </c>
      <c r="T31" s="2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3"/>
        <v>0</v>
      </c>
      <c r="Z31" s="1">
        <f t="shared" si="4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28">
        <v>10990</v>
      </c>
      <c r="AP31" s="101">
        <v>0</v>
      </c>
      <c r="AQ31" s="101">
        <v>10990</v>
      </c>
      <c r="AR31" s="102"/>
    </row>
    <row r="32" spans="2:44" x14ac:dyDescent="0.3">
      <c r="B32" s="114" t="s">
        <v>20</v>
      </c>
      <c r="C32" s="9" t="s">
        <v>76</v>
      </c>
      <c r="D32" s="95" t="s">
        <v>81</v>
      </c>
      <c r="E32" s="96">
        <v>0</v>
      </c>
      <c r="F32" s="115" t="s">
        <v>82</v>
      </c>
      <c r="G32" s="28"/>
      <c r="H32" s="101"/>
      <c r="I32" s="101"/>
      <c r="J32" s="102"/>
      <c r="K32" s="28">
        <v>10990</v>
      </c>
      <c r="L32" s="101">
        <v>0</v>
      </c>
      <c r="M32" s="101">
        <f>+K32-L32</f>
        <v>10990</v>
      </c>
      <c r="N32" s="102"/>
      <c r="O32" s="499"/>
      <c r="P32" s="499"/>
      <c r="Q32" s="499"/>
      <c r="W32" s="1" t="e">
        <f>+ROUND(#REF!/1.18/(1+E32),2)</f>
        <v>#REF!</v>
      </c>
      <c r="X32" s="1" t="e">
        <f>+ROUND(#REF!/1.18/(1+E32),2)</f>
        <v>#REF!</v>
      </c>
      <c r="Y32" s="1">
        <f t="shared" si="3"/>
        <v>0</v>
      </c>
      <c r="Z32" s="1">
        <f t="shared" si="4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28">
        <v>10990</v>
      </c>
      <c r="AP32" s="101">
        <v>0</v>
      </c>
      <c r="AQ32" s="101">
        <v>10990</v>
      </c>
      <c r="AR32" s="102"/>
    </row>
    <row r="33" spans="2:44" ht="15" hidden="1" customHeight="1" x14ac:dyDescent="0.3">
      <c r="B33" s="116" t="s">
        <v>20</v>
      </c>
      <c r="C33" s="11" t="s">
        <v>76</v>
      </c>
      <c r="D33" s="103" t="s">
        <v>83</v>
      </c>
      <c r="E33" s="104">
        <v>0</v>
      </c>
      <c r="F33" s="117" t="s">
        <v>84</v>
      </c>
      <c r="G33" s="29"/>
      <c r="H33" s="106"/>
      <c r="I33" s="106">
        <f t="shared" ref="I33:I43" si="6">+G33-H33</f>
        <v>0</v>
      </c>
      <c r="J33" s="107"/>
      <c r="K33" s="29"/>
      <c r="L33" s="106"/>
      <c r="M33" s="106">
        <f>+K33-L33</f>
        <v>0</v>
      </c>
      <c r="N33" s="107"/>
      <c r="O33" s="499">
        <v>7.0000000000000007E-2</v>
      </c>
      <c r="P33" s="499">
        <v>7.0000000000000007E-2</v>
      </c>
      <c r="Q33" s="499">
        <v>7.0000000000000007E-2</v>
      </c>
      <c r="S33" t="e">
        <f>+VLOOKUP(D33,[1]Enero!$H$5:$AA$51,20,0)</f>
        <v>#N/A</v>
      </c>
      <c r="T33" s="2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3"/>
        <v>0</v>
      </c>
      <c r="Z33" s="1">
        <f t="shared" si="4"/>
        <v>0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0</v>
      </c>
      <c r="AO33" s="29"/>
      <c r="AP33" s="106"/>
      <c r="AQ33" s="106">
        <f t="shared" si="5"/>
        <v>0</v>
      </c>
      <c r="AR33" s="107"/>
    </row>
    <row r="34" spans="2:44" s="75" customFormat="1" x14ac:dyDescent="0.3">
      <c r="B34" s="120" t="s">
        <v>20</v>
      </c>
      <c r="C34" s="69" t="s">
        <v>85</v>
      </c>
      <c r="D34" s="121" t="s">
        <v>86</v>
      </c>
      <c r="E34" s="122">
        <v>0</v>
      </c>
      <c r="F34" s="123" t="s">
        <v>87</v>
      </c>
      <c r="G34" s="124"/>
      <c r="H34" s="125"/>
      <c r="I34" s="125"/>
      <c r="J34" s="126"/>
      <c r="K34" s="124">
        <v>39990</v>
      </c>
      <c r="L34" s="125">
        <v>1000</v>
      </c>
      <c r="M34" s="125">
        <f>+K34-L34</f>
        <v>38990</v>
      </c>
      <c r="N34" s="126"/>
      <c r="O34" s="499">
        <v>0.05</v>
      </c>
      <c r="P34" s="499">
        <v>0.05</v>
      </c>
      <c r="Q34" s="499">
        <v>0.05</v>
      </c>
      <c r="S34" t="str">
        <f>+VLOOKUP(D34,[1]Enero!$H$5:$AA$51,20,0)</f>
        <v>3REN015</v>
      </c>
      <c r="T34" s="2" t="s">
        <v>34</v>
      </c>
      <c r="W34" s="128" t="e">
        <f>+ROUND(#REF!/1.18/(1+E34),2)</f>
        <v>#REF!</v>
      </c>
      <c r="X34" s="128" t="e">
        <f>+ROUND(#REF!/1.18/(1+E34),2)</f>
        <v>#REF!</v>
      </c>
      <c r="Y34" s="128">
        <f t="shared" si="3"/>
        <v>0</v>
      </c>
      <c r="Z34" s="128">
        <f t="shared" si="4"/>
        <v>33042.370000000003</v>
      </c>
      <c r="AA34" s="128"/>
      <c r="AB34" s="128" t="e">
        <f>+ROUND(#REF!/1.18,2)</f>
        <v>#REF!</v>
      </c>
      <c r="AC34" s="128" t="e">
        <f>+ROUND(#REF!/1.18,2)</f>
        <v>#REF!</v>
      </c>
      <c r="AD34" s="128">
        <f t="shared" si="0"/>
        <v>0</v>
      </c>
      <c r="AE34" s="128">
        <f t="shared" si="1"/>
        <v>33889.83</v>
      </c>
      <c r="AO34" s="124">
        <v>39990</v>
      </c>
      <c r="AP34" s="125">
        <v>0</v>
      </c>
      <c r="AQ34" s="125">
        <v>39990</v>
      </c>
      <c r="AR34" s="126"/>
    </row>
    <row r="35" spans="2:44" hidden="1" x14ac:dyDescent="0.3">
      <c r="B35" s="67" t="s">
        <v>20</v>
      </c>
      <c r="C35" s="8" t="s">
        <v>88</v>
      </c>
      <c r="D35" s="108" t="s">
        <v>89</v>
      </c>
      <c r="E35" s="109">
        <v>0</v>
      </c>
      <c r="F35" s="110" t="s">
        <v>90</v>
      </c>
      <c r="G35" s="111"/>
      <c r="H35" s="112"/>
      <c r="I35" s="112"/>
      <c r="J35" s="113"/>
      <c r="K35" s="111"/>
      <c r="L35" s="112"/>
      <c r="M35" s="112"/>
      <c r="N35" s="113"/>
      <c r="O35" s="499">
        <v>0</v>
      </c>
      <c r="P35" s="499">
        <v>0</v>
      </c>
      <c r="Q35" s="499">
        <v>0</v>
      </c>
      <c r="S35" t="e">
        <f>+VLOOKUP(D35,[1]Enero!$H$5:$AA$51,20,0)</f>
        <v>#N/A</v>
      </c>
      <c r="T35" s="2" t="s">
        <v>73</v>
      </c>
      <c r="W35" s="1" t="e">
        <f>+ROUND(#REF!/1.18/(1+E35),2)</f>
        <v>#REF!</v>
      </c>
      <c r="X35" s="1" t="e">
        <f>+ROUND(#REF!/1.18/(1+E35),2)</f>
        <v>#REF!</v>
      </c>
      <c r="Y35" s="1">
        <f t="shared" si="3"/>
        <v>0</v>
      </c>
      <c r="Z35" s="1">
        <f t="shared" si="4"/>
        <v>0</v>
      </c>
      <c r="AB35" s="1" t="e">
        <f>+ROUND(#REF!/1.18,2)</f>
        <v>#REF!</v>
      </c>
      <c r="AC35" s="1" t="e">
        <f>+ROUND(#REF!/1.18,2)</f>
        <v>#REF!</v>
      </c>
      <c r="AD35" s="1">
        <f t="shared" si="0"/>
        <v>0</v>
      </c>
      <c r="AE35" s="1">
        <f t="shared" si="1"/>
        <v>0</v>
      </c>
      <c r="AO35" s="111"/>
      <c r="AP35" s="112"/>
      <c r="AQ35" s="112"/>
      <c r="AR35" s="113"/>
    </row>
    <row r="36" spans="2:44" x14ac:dyDescent="0.3">
      <c r="B36" s="67" t="s">
        <v>20</v>
      </c>
      <c r="C36" s="8" t="s">
        <v>88</v>
      </c>
      <c r="D36" s="108" t="s">
        <v>91</v>
      </c>
      <c r="E36" s="109">
        <v>0</v>
      </c>
      <c r="F36" s="110" t="s">
        <v>92</v>
      </c>
      <c r="G36" s="111"/>
      <c r="H36" s="112"/>
      <c r="I36" s="112"/>
      <c r="J36" s="113"/>
      <c r="K36" s="124"/>
      <c r="L36" s="125"/>
      <c r="M36" s="125"/>
      <c r="N36" s="126"/>
      <c r="O36" s="500">
        <v>7.0000000000000007E-2</v>
      </c>
      <c r="P36" s="500">
        <v>7.0000000000000007E-2</v>
      </c>
      <c r="Q36" s="500">
        <v>7.0000000000000007E-2</v>
      </c>
      <c r="R36" s="169"/>
      <c r="S36" s="169" t="str">
        <f>+VLOOKUP(D36,[1]Enero!$H$5:$AA$51,20,0)</f>
        <v>3REN016</v>
      </c>
      <c r="T36" s="502" t="s">
        <v>73</v>
      </c>
      <c r="U36" s="169"/>
      <c r="V36" s="169"/>
      <c r="W36" s="511" t="e">
        <f>+ROUND(#REF!/1.18/(1+E36),2)</f>
        <v>#REF!</v>
      </c>
      <c r="X36" s="511" t="e">
        <f>+ROUND(#REF!/1.18/(1+E36),2)</f>
        <v>#REF!</v>
      </c>
      <c r="Y36" s="511">
        <f t="shared" si="3"/>
        <v>0</v>
      </c>
      <c r="Z36" s="511">
        <f t="shared" si="4"/>
        <v>0</v>
      </c>
      <c r="AA36" s="511"/>
      <c r="AB36" s="511" t="e">
        <f>+ROUND(#REF!/1.18,2)</f>
        <v>#REF!</v>
      </c>
      <c r="AC36" s="511" t="e">
        <f>+ROUND(#REF!/1.18,2)</f>
        <v>#REF!</v>
      </c>
      <c r="AD36" s="511">
        <f t="shared" si="0"/>
        <v>0</v>
      </c>
      <c r="AE36" s="511">
        <f t="shared" si="1"/>
        <v>0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24">
        <v>19290</v>
      </c>
      <c r="AP36" s="125">
        <v>800</v>
      </c>
      <c r="AQ36" s="125">
        <f>+AO36-AP36</f>
        <v>18490</v>
      </c>
      <c r="AR36" s="126"/>
    </row>
    <row r="37" spans="2:44" x14ac:dyDescent="0.3">
      <c r="B37" s="114" t="s">
        <v>20</v>
      </c>
      <c r="C37" s="9" t="s">
        <v>88</v>
      </c>
      <c r="D37" s="95" t="s">
        <v>93</v>
      </c>
      <c r="E37" s="96">
        <v>0</v>
      </c>
      <c r="F37" s="115" t="s">
        <v>94</v>
      </c>
      <c r="G37" s="28"/>
      <c r="H37" s="101"/>
      <c r="I37" s="101"/>
      <c r="J37" s="102"/>
      <c r="K37" s="28"/>
      <c r="L37" s="101"/>
      <c r="M37" s="101"/>
      <c r="N37" s="102"/>
      <c r="O37" s="499">
        <v>7.0000000000000007E-2</v>
      </c>
      <c r="P37" s="499">
        <v>7.0000000000000007E-2</v>
      </c>
      <c r="Q37" s="499">
        <v>7.0000000000000007E-2</v>
      </c>
      <c r="S37" t="e">
        <f>+VLOOKUP(D37,[1]Enero!$H$5:$AA$51,20,0)</f>
        <v>#N/A</v>
      </c>
      <c r="T37" s="2">
        <v>0</v>
      </c>
      <c r="W37" s="1" t="e">
        <f>+ROUND(#REF!/1.18/(1+E37),2)</f>
        <v>#REF!</v>
      </c>
      <c r="X37" s="1" t="e">
        <f>+ROUND(#REF!/1.18/(1+E37),2)</f>
        <v>#REF!</v>
      </c>
      <c r="Y37" s="1">
        <f t="shared" si="3"/>
        <v>0</v>
      </c>
      <c r="Z37" s="1">
        <f t="shared" si="4"/>
        <v>0</v>
      </c>
      <c r="AB37" s="1" t="e">
        <f>+ROUND(#REF!/1.18,2)</f>
        <v>#REF!</v>
      </c>
      <c r="AC37" s="1" t="e">
        <f>+ROUND(#REF!/1.18,2)</f>
        <v>#REF!</v>
      </c>
      <c r="AD37" s="1">
        <f t="shared" si="0"/>
        <v>0</v>
      </c>
      <c r="AE37" s="1">
        <f t="shared" si="1"/>
        <v>0</v>
      </c>
      <c r="AO37" s="28">
        <v>20290</v>
      </c>
      <c r="AP37" s="101">
        <v>800</v>
      </c>
      <c r="AQ37" s="101">
        <f>+AO37-AP37</f>
        <v>19490</v>
      </c>
      <c r="AR37" s="102"/>
    </row>
    <row r="38" spans="2:44" hidden="1" x14ac:dyDescent="0.3">
      <c r="B38" s="114" t="s">
        <v>20</v>
      </c>
      <c r="C38" s="9" t="s">
        <v>88</v>
      </c>
      <c r="D38" s="95" t="s">
        <v>95</v>
      </c>
      <c r="E38" s="96">
        <v>0</v>
      </c>
      <c r="F38" s="115" t="s">
        <v>96</v>
      </c>
      <c r="G38" s="28"/>
      <c r="H38" s="101"/>
      <c r="I38" s="101"/>
      <c r="J38" s="102"/>
      <c r="K38" s="28"/>
      <c r="L38" s="101"/>
      <c r="M38" s="101"/>
      <c r="N38" s="102"/>
      <c r="O38" s="499">
        <v>7.0000000000000007E-2</v>
      </c>
      <c r="P38" s="499">
        <v>7.0000000000000007E-2</v>
      </c>
      <c r="Q38" s="499">
        <v>7.0000000000000007E-2</v>
      </c>
      <c r="S38" t="e">
        <f>+VLOOKUP(D38,[1]Enero!$H$5:$AA$51,20,0)</f>
        <v>#N/A</v>
      </c>
      <c r="T38" s="2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3"/>
        <v>0</v>
      </c>
      <c r="Z38" s="1">
        <f t="shared" si="4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28"/>
      <c r="AP38" s="101"/>
      <c r="AQ38" s="101"/>
      <c r="AR38" s="102"/>
    </row>
    <row r="39" spans="2:44" x14ac:dyDescent="0.3">
      <c r="B39" s="114" t="s">
        <v>20</v>
      </c>
      <c r="C39" s="9" t="s">
        <v>88</v>
      </c>
      <c r="D39" s="95" t="s">
        <v>97</v>
      </c>
      <c r="E39" s="96">
        <v>0</v>
      </c>
      <c r="F39" s="97" t="s">
        <v>98</v>
      </c>
      <c r="G39" s="28"/>
      <c r="H39" s="101"/>
      <c r="I39" s="101"/>
      <c r="J39" s="102"/>
      <c r="K39" s="28"/>
      <c r="L39" s="101"/>
      <c r="M39" s="101"/>
      <c r="N39" s="102"/>
      <c r="O39" s="499">
        <v>7.0000000000000007E-2</v>
      </c>
      <c r="P39" s="499">
        <v>7.0000000000000007E-2</v>
      </c>
      <c r="Q39" s="499">
        <v>7.0000000000000007E-2</v>
      </c>
      <c r="S39" t="str">
        <f>+VLOOKUP(D39,[1]Enero!$H$5:$AA$51,20,0)</f>
        <v>3REN032</v>
      </c>
      <c r="T39" s="2" t="s">
        <v>34</v>
      </c>
      <c r="W39" s="1" t="e">
        <f>+ROUND(#REF!/1.18/(1+E39),2)</f>
        <v>#REF!</v>
      </c>
      <c r="X39" s="1" t="e">
        <f>+ROUND(#REF!/1.18/(1+E39),2)</f>
        <v>#REF!</v>
      </c>
      <c r="Y39" s="1">
        <f t="shared" si="3"/>
        <v>0</v>
      </c>
      <c r="Z39" s="1">
        <f t="shared" si="4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28">
        <v>20290</v>
      </c>
      <c r="AP39" s="101">
        <v>300</v>
      </c>
      <c r="AQ39" s="101">
        <f t="shared" ref="AQ39:AQ44" si="7">+AO39-AP39</f>
        <v>19990</v>
      </c>
      <c r="AR39" s="102"/>
    </row>
    <row r="40" spans="2:44" x14ac:dyDescent="0.3">
      <c r="B40" s="114" t="s">
        <v>20</v>
      </c>
      <c r="C40" s="9" t="s">
        <v>88</v>
      </c>
      <c r="D40" s="95" t="s">
        <v>99</v>
      </c>
      <c r="E40" s="96">
        <v>0</v>
      </c>
      <c r="F40" s="115" t="s">
        <v>100</v>
      </c>
      <c r="G40" s="28"/>
      <c r="H40" s="101"/>
      <c r="I40" s="101"/>
      <c r="J40" s="102"/>
      <c r="K40" s="28"/>
      <c r="L40" s="101"/>
      <c r="M40" s="101"/>
      <c r="N40" s="102"/>
      <c r="O40" s="499">
        <v>7.0000000000000007E-2</v>
      </c>
      <c r="P40" s="499">
        <v>7.0000000000000007E-2</v>
      </c>
      <c r="Q40" s="499">
        <v>7.0000000000000007E-2</v>
      </c>
      <c r="S40" t="e">
        <f>+VLOOKUP(D40,[1]Enero!$H$5:$AA$51,20,0)</f>
        <v>#N/A</v>
      </c>
      <c r="T40" s="2">
        <v>0</v>
      </c>
      <c r="W40" s="1" t="e">
        <f>+ROUND(#REF!/1.18/(1+E40),2)</f>
        <v>#REF!</v>
      </c>
      <c r="X40" s="1" t="e">
        <f>+ROUND(#REF!/1.18/(1+E40),2)</f>
        <v>#REF!</v>
      </c>
      <c r="Y40" s="1">
        <f t="shared" si="3"/>
        <v>0</v>
      </c>
      <c r="Z40" s="1">
        <f t="shared" si="4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28">
        <v>21290</v>
      </c>
      <c r="AP40" s="101">
        <v>300</v>
      </c>
      <c r="AQ40" s="101">
        <f t="shared" si="7"/>
        <v>20990</v>
      </c>
      <c r="AR40" s="102"/>
    </row>
    <row r="41" spans="2:44" hidden="1" x14ac:dyDescent="0.3">
      <c r="B41" s="114" t="s">
        <v>20</v>
      </c>
      <c r="C41" s="9" t="s">
        <v>88</v>
      </c>
      <c r="D41" s="95" t="s">
        <v>101</v>
      </c>
      <c r="E41" s="96">
        <v>0</v>
      </c>
      <c r="F41" s="115" t="s">
        <v>102</v>
      </c>
      <c r="G41" s="28"/>
      <c r="H41" s="101"/>
      <c r="I41" s="101">
        <f t="shared" si="6"/>
        <v>0</v>
      </c>
      <c r="J41" s="102"/>
      <c r="K41" s="28"/>
      <c r="L41" s="101"/>
      <c r="M41" s="101"/>
      <c r="N41" s="102"/>
      <c r="O41" s="499">
        <v>7.0000000000000007E-2</v>
      </c>
      <c r="P41" s="499">
        <v>7.0000000000000007E-2</v>
      </c>
      <c r="Q41" s="499">
        <v>7.0000000000000007E-2</v>
      </c>
      <c r="S41" t="e">
        <f>+VLOOKUP(D41,[1]Enero!$H$5:$AA$51,20,0)</f>
        <v>#N/A</v>
      </c>
      <c r="T41" s="2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3"/>
        <v>0</v>
      </c>
      <c r="Z41" s="1">
        <f t="shared" si="4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28">
        <v>20990</v>
      </c>
      <c r="AP41" s="101">
        <v>500</v>
      </c>
      <c r="AQ41" s="101">
        <f t="shared" si="7"/>
        <v>20490</v>
      </c>
      <c r="AR41" s="102"/>
    </row>
    <row r="42" spans="2:44" x14ac:dyDescent="0.3">
      <c r="B42" s="114" t="s">
        <v>20</v>
      </c>
      <c r="C42" s="9" t="s">
        <v>88</v>
      </c>
      <c r="D42" s="95" t="s">
        <v>103</v>
      </c>
      <c r="E42" s="96">
        <v>0</v>
      </c>
      <c r="F42" s="115" t="s">
        <v>104</v>
      </c>
      <c r="G42" s="28">
        <v>14990</v>
      </c>
      <c r="H42" s="101">
        <v>0</v>
      </c>
      <c r="I42" s="101">
        <f t="shared" si="6"/>
        <v>14990</v>
      </c>
      <c r="J42" s="102"/>
      <c r="K42" s="28"/>
      <c r="L42" s="101"/>
      <c r="M42" s="101"/>
      <c r="N42" s="102"/>
      <c r="O42" s="499">
        <v>7.0000000000000007E-2</v>
      </c>
      <c r="P42" s="499">
        <v>7.0000000000000007E-2</v>
      </c>
      <c r="Q42" s="499">
        <v>7.0000000000000007E-2</v>
      </c>
      <c r="S42" t="str">
        <f>+VLOOKUP(D42,[1]Enero!$H$5:$AA$51,20,0)</f>
        <v>3REN017</v>
      </c>
      <c r="T42" s="2" t="s">
        <v>34</v>
      </c>
      <c r="W42" s="1" t="e">
        <f>+ROUND(#REF!/1.18/(1+E42),2)</f>
        <v>#REF!</v>
      </c>
      <c r="X42" s="1" t="e">
        <f>+ROUND(#REF!/1.18/(1+E42),2)</f>
        <v>#REF!</v>
      </c>
      <c r="Y42" s="1">
        <f t="shared" si="3"/>
        <v>12703.39</v>
      </c>
      <c r="Z42" s="1">
        <f t="shared" si="4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12703.39</v>
      </c>
      <c r="AE42" s="1">
        <f t="shared" si="1"/>
        <v>0</v>
      </c>
      <c r="AO42" s="28">
        <v>14990</v>
      </c>
      <c r="AP42" s="101">
        <v>0</v>
      </c>
      <c r="AQ42" s="101">
        <f t="shared" si="7"/>
        <v>14990</v>
      </c>
      <c r="AR42" s="102"/>
    </row>
    <row r="43" spans="2:44" x14ac:dyDescent="0.3">
      <c r="B43" s="116" t="s">
        <v>20</v>
      </c>
      <c r="C43" s="11" t="s">
        <v>88</v>
      </c>
      <c r="D43" s="103" t="s">
        <v>105</v>
      </c>
      <c r="E43" s="104">
        <v>0</v>
      </c>
      <c r="F43" s="117" t="s">
        <v>106</v>
      </c>
      <c r="G43" s="29">
        <v>15990</v>
      </c>
      <c r="H43" s="106">
        <v>0</v>
      </c>
      <c r="I43" s="106">
        <f t="shared" si="6"/>
        <v>15990</v>
      </c>
      <c r="J43" s="107"/>
      <c r="K43" s="29"/>
      <c r="L43" s="106"/>
      <c r="M43" s="106"/>
      <c r="N43" s="107"/>
      <c r="O43" s="504">
        <v>7.0000000000000007E-2</v>
      </c>
      <c r="P43" s="504">
        <v>7.0000000000000007E-2</v>
      </c>
      <c r="Q43" s="504">
        <v>7.0000000000000007E-2</v>
      </c>
      <c r="R43" s="26"/>
      <c r="S43" s="26" t="e">
        <f>+VLOOKUP(D43,[1]Enero!$H$5:$AA$51,20,0)</f>
        <v>#N/A</v>
      </c>
      <c r="T43" s="505">
        <v>0</v>
      </c>
      <c r="U43" s="26"/>
      <c r="V43" s="26"/>
      <c r="W43" s="506" t="e">
        <f>+ROUND(#REF!/1.18/(1+E43),2)</f>
        <v>#REF!</v>
      </c>
      <c r="X43" s="506" t="e">
        <f>+ROUND(#REF!/1.18/(1+E43),2)</f>
        <v>#REF!</v>
      </c>
      <c r="Y43" s="506">
        <f t="shared" si="3"/>
        <v>13550.85</v>
      </c>
      <c r="Z43" s="506">
        <f t="shared" si="4"/>
        <v>0</v>
      </c>
      <c r="AA43" s="506"/>
      <c r="AB43" s="506" t="e">
        <f>+ROUND(#REF!/1.18,2)</f>
        <v>#REF!</v>
      </c>
      <c r="AC43" s="506" t="e">
        <f>+ROUND(#REF!/1.18,2)</f>
        <v>#REF!</v>
      </c>
      <c r="AD43" s="506">
        <f t="shared" si="0"/>
        <v>13550.85</v>
      </c>
      <c r="AE43" s="506">
        <f t="shared" si="1"/>
        <v>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9">
        <v>15990</v>
      </c>
      <c r="AP43" s="106">
        <v>0</v>
      </c>
      <c r="AQ43" s="106">
        <f t="shared" si="7"/>
        <v>15990</v>
      </c>
      <c r="AR43" s="107"/>
    </row>
    <row r="44" spans="2:44" hidden="1" x14ac:dyDescent="0.3">
      <c r="B44" s="116" t="s">
        <v>20</v>
      </c>
      <c r="C44" s="11" t="s">
        <v>88</v>
      </c>
      <c r="D44" s="103" t="s">
        <v>107</v>
      </c>
      <c r="E44" s="104">
        <v>0</v>
      </c>
      <c r="F44" s="117" t="s">
        <v>108</v>
      </c>
      <c r="G44" s="29">
        <v>15990</v>
      </c>
      <c r="H44" s="106">
        <v>500</v>
      </c>
      <c r="I44" s="106"/>
      <c r="J44" s="107"/>
      <c r="K44" s="29"/>
      <c r="L44" s="106"/>
      <c r="M44" s="106">
        <f>+K44-L44</f>
        <v>0</v>
      </c>
      <c r="N44" s="107"/>
      <c r="O44" s="499">
        <v>7.0000000000000007E-2</v>
      </c>
      <c r="P44" s="499">
        <v>7.0000000000000007E-2</v>
      </c>
      <c r="Q44" s="499">
        <v>7.0000000000000007E-2</v>
      </c>
      <c r="S44" t="e">
        <f>+VLOOKUP(D44,[1]Enero!$H$5:$AA$51,20,0)</f>
        <v>#N/A</v>
      </c>
      <c r="T44" s="2">
        <v>0</v>
      </c>
      <c r="W44" s="1" t="e">
        <f>+ROUND(#REF!/1.18/(1+E44),2)</f>
        <v>#REF!</v>
      </c>
      <c r="X44" s="1" t="e">
        <f>+ROUND(#REF!/1.18/(1+E44),2)</f>
        <v>#REF!</v>
      </c>
      <c r="Y44" s="1">
        <f t="shared" si="3"/>
        <v>0</v>
      </c>
      <c r="Z44" s="1">
        <f t="shared" si="4"/>
        <v>0</v>
      </c>
      <c r="AB44" s="1" t="e">
        <f>+ROUND(#REF!/1.18,2)</f>
        <v>#REF!</v>
      </c>
      <c r="AC44" s="1" t="e">
        <f>+ROUND(#REF!/1.18,2)</f>
        <v>#REF!</v>
      </c>
      <c r="AD44" s="1">
        <f t="shared" si="0"/>
        <v>13550.85</v>
      </c>
      <c r="AE44" s="1">
        <f t="shared" si="1"/>
        <v>0</v>
      </c>
      <c r="AO44" s="29"/>
      <c r="AP44" s="106"/>
      <c r="AQ44" s="106">
        <f t="shared" si="7"/>
        <v>0</v>
      </c>
      <c r="AR44" s="107"/>
    </row>
    <row r="45" spans="2:44" x14ac:dyDescent="0.3">
      <c r="B45" s="67" t="s">
        <v>20</v>
      </c>
      <c r="C45" s="69" t="s">
        <v>109</v>
      </c>
      <c r="D45" s="108" t="s">
        <v>110</v>
      </c>
      <c r="E45" s="109">
        <v>0.1</v>
      </c>
      <c r="F45" s="132" t="s">
        <v>111</v>
      </c>
      <c r="G45" s="111"/>
      <c r="H45" s="112"/>
      <c r="I45" s="112"/>
      <c r="J45" s="113"/>
      <c r="K45" s="124"/>
      <c r="L45" s="125"/>
      <c r="M45" s="125"/>
      <c r="N45" s="126"/>
      <c r="O45" s="499">
        <v>7.0000000000000007E-2</v>
      </c>
      <c r="P45" s="499">
        <v>7.0000000000000007E-2</v>
      </c>
      <c r="Q45" s="499">
        <v>7.0000000000000007E-2</v>
      </c>
      <c r="S45" t="e">
        <f>+VLOOKUP(D45,[1]Enero!$H$5:$AA$51,20,0)</f>
        <v>#N/A</v>
      </c>
      <c r="T45" s="2" t="s">
        <v>57</v>
      </c>
      <c r="W45" s="1" t="e">
        <f>+ROUND(#REF!/1.18/(1+E45),2)</f>
        <v>#REF!</v>
      </c>
      <c r="X45" s="1" t="e">
        <f>+ROUND(#REF!/1.18/(1+E45),2)</f>
        <v>#REF!</v>
      </c>
      <c r="Y45" s="1">
        <f t="shared" si="3"/>
        <v>0</v>
      </c>
      <c r="Z45" s="1">
        <f t="shared" si="4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0</v>
      </c>
      <c r="AE45" s="1">
        <f t="shared" si="1"/>
        <v>0</v>
      </c>
      <c r="AO45" s="124">
        <v>16990</v>
      </c>
      <c r="AP45" s="125">
        <v>0</v>
      </c>
      <c r="AQ45" s="125">
        <f>+AO45-AP45</f>
        <v>16990</v>
      </c>
      <c r="AR45" s="126"/>
    </row>
    <row r="46" spans="2:44" x14ac:dyDescent="0.3">
      <c r="B46" s="114" t="s">
        <v>20</v>
      </c>
      <c r="C46" s="9" t="s">
        <v>109</v>
      </c>
      <c r="D46" s="95" t="s">
        <v>112</v>
      </c>
      <c r="E46" s="96">
        <v>0.1</v>
      </c>
      <c r="F46" s="115" t="s">
        <v>113</v>
      </c>
      <c r="G46" s="28"/>
      <c r="H46" s="101"/>
      <c r="I46" s="101"/>
      <c r="J46" s="102"/>
      <c r="K46" s="28"/>
      <c r="L46" s="101"/>
      <c r="M46" s="101"/>
      <c r="N46" s="102"/>
      <c r="O46" s="499">
        <v>7.0000000000000007E-2</v>
      </c>
      <c r="P46" s="499">
        <v>7.0000000000000007E-2</v>
      </c>
      <c r="Q46" s="499">
        <v>7.0000000000000007E-2</v>
      </c>
      <c r="S46" t="e">
        <f>+VLOOKUP(D46,[1]Enero!$H$5:$AA$51,20,0)</f>
        <v>#N/A</v>
      </c>
      <c r="T46" s="2" t="s">
        <v>57</v>
      </c>
      <c r="W46" s="1" t="e">
        <f>+ROUND(#REF!/1.18/(1+E46),2)</f>
        <v>#REF!</v>
      </c>
      <c r="X46" s="1" t="e">
        <f>+ROUND(#REF!/1.18/(1+E46),2)</f>
        <v>#REF!</v>
      </c>
      <c r="Y46" s="1">
        <f t="shared" si="3"/>
        <v>0</v>
      </c>
      <c r="Z46" s="1">
        <f t="shared" si="4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28">
        <v>15990</v>
      </c>
      <c r="AP46" s="101">
        <v>0</v>
      </c>
      <c r="AQ46" s="101">
        <f>+AO46-AP46</f>
        <v>15990</v>
      </c>
      <c r="AR46" s="102"/>
    </row>
    <row r="47" spans="2:44" ht="15" thickBot="1" x14ac:dyDescent="0.35">
      <c r="B47" s="133" t="s">
        <v>20</v>
      </c>
      <c r="C47" s="47" t="s">
        <v>109</v>
      </c>
      <c r="D47" s="134" t="s">
        <v>114</v>
      </c>
      <c r="E47" s="135">
        <v>0.1</v>
      </c>
      <c r="F47" s="136" t="s">
        <v>115</v>
      </c>
      <c r="G47" s="137"/>
      <c r="H47" s="138"/>
      <c r="I47" s="138"/>
      <c r="J47" s="139"/>
      <c r="K47" s="137"/>
      <c r="L47" s="138"/>
      <c r="M47" s="138"/>
      <c r="N47" s="139"/>
      <c r="O47" s="512">
        <v>7.0000000000000007E-2</v>
      </c>
      <c r="P47" s="512">
        <v>7.0000000000000007E-2</v>
      </c>
      <c r="Q47" s="512">
        <v>7.0000000000000007E-2</v>
      </c>
      <c r="R47" s="46"/>
      <c r="S47" s="46" t="e">
        <f>+VLOOKUP(D47,[1]Enero!$H$5:$AA$51,20,0)</f>
        <v>#N/A</v>
      </c>
      <c r="T47" s="513" t="s">
        <v>73</v>
      </c>
      <c r="U47" s="46"/>
      <c r="V47" s="46"/>
      <c r="W47" s="514" t="e">
        <f>+ROUND(#REF!/1.18/(1+E47),2)</f>
        <v>#REF!</v>
      </c>
      <c r="X47" s="514" t="e">
        <f>+ROUND(#REF!/1.18/(1+E47),2)</f>
        <v>#REF!</v>
      </c>
      <c r="Y47" s="514">
        <f t="shared" si="3"/>
        <v>0</v>
      </c>
      <c r="Z47" s="514">
        <f t="shared" si="4"/>
        <v>0</v>
      </c>
      <c r="AA47" s="514"/>
      <c r="AB47" s="514" t="e">
        <f>+ROUND(#REF!/1.18,2)</f>
        <v>#REF!</v>
      </c>
      <c r="AC47" s="514" t="e">
        <f>+ROUND(#REF!/1.18,2)</f>
        <v>#REF!</v>
      </c>
      <c r="AD47" s="514">
        <f t="shared" si="0"/>
        <v>0</v>
      </c>
      <c r="AE47" s="514">
        <f t="shared" si="1"/>
        <v>0</v>
      </c>
      <c r="AF47" s="46"/>
      <c r="AG47" s="46"/>
      <c r="AH47" s="46"/>
      <c r="AI47" s="46"/>
      <c r="AJ47" s="46"/>
      <c r="AK47" s="46"/>
      <c r="AL47" s="46"/>
      <c r="AM47" s="46"/>
      <c r="AN47" s="46"/>
      <c r="AO47" s="137">
        <v>14990</v>
      </c>
      <c r="AP47" s="138">
        <v>0</v>
      </c>
      <c r="AQ47" s="138">
        <f>+AO47-AP47</f>
        <v>14990</v>
      </c>
      <c r="AR47" s="139"/>
    </row>
  </sheetData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BA25-DD8D-4009-9B53-B03F518C9F6F}">
  <dimension ref="B1:AD66"/>
  <sheetViews>
    <sheetView showGridLines="0" zoomScale="55" zoomScaleNormal="55" workbookViewId="0">
      <pane xSplit="6" ySplit="5" topLeftCell="O6" activePane="bottomRight" state="frozen"/>
      <selection pane="topRight" activeCell="K1" sqref="K1"/>
      <selection pane="bottomLeft" activeCell="A6" sqref="A6"/>
      <selection pane="bottomRight" activeCell="D15" sqref="D1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7.5546875" style="1" customWidth="1"/>
    <col min="17" max="17" width="15.5546875" style="1" customWidth="1"/>
    <col min="18" max="18" width="14.44140625" style="1" customWidth="1"/>
    <col min="19" max="19" width="50.5546875" style="1" bestFit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style="1" customWidth="1"/>
  </cols>
  <sheetData>
    <row r="1" spans="2:30" s="27" customFormat="1" ht="23.4" x14ac:dyDescent="0.45">
      <c r="B1" s="140" t="s">
        <v>116</v>
      </c>
      <c r="C1" s="140"/>
      <c r="D1" s="140"/>
      <c r="E1" s="140"/>
      <c r="F1" s="140"/>
      <c r="G1" s="140"/>
      <c r="H1" s="461"/>
      <c r="I1" s="461"/>
      <c r="J1" s="461"/>
      <c r="K1" s="461"/>
      <c r="L1" s="461"/>
      <c r="M1" s="461"/>
      <c r="N1" s="461"/>
      <c r="O1" s="461"/>
      <c r="Q1" s="461"/>
      <c r="R1" s="461"/>
      <c r="S1" s="461"/>
      <c r="T1" s="461"/>
      <c r="U1" s="461"/>
      <c r="V1" s="461"/>
      <c r="W1" s="461"/>
      <c r="X1" s="461"/>
      <c r="AD1" s="65"/>
    </row>
    <row r="2" spans="2:30" x14ac:dyDescent="0.3">
      <c r="B2" s="91" t="s">
        <v>117</v>
      </c>
      <c r="C2" s="91"/>
      <c r="D2" s="91"/>
      <c r="E2" s="91"/>
      <c r="F2" s="91"/>
      <c r="G2" s="91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</row>
    <row r="3" spans="2:30" ht="5.4" customHeight="1" thickBot="1" x14ac:dyDescent="0.35"/>
    <row r="4" spans="2:30" ht="15" thickBot="1" x14ac:dyDescent="0.35">
      <c r="H4" s="432" t="s">
        <v>118</v>
      </c>
      <c r="I4" s="433"/>
      <c r="J4" s="433"/>
      <c r="K4" s="434"/>
      <c r="L4" s="162" t="s">
        <v>2</v>
      </c>
      <c r="M4" s="163"/>
      <c r="N4" s="163"/>
      <c r="O4" s="164"/>
      <c r="P4" s="162" t="s">
        <v>3</v>
      </c>
      <c r="Q4" s="163"/>
      <c r="R4" s="163"/>
      <c r="S4" s="164"/>
      <c r="T4" s="162" t="s">
        <v>4</v>
      </c>
      <c r="U4" s="163"/>
      <c r="V4" s="163"/>
      <c r="W4" s="164"/>
      <c r="X4" s="75"/>
    </row>
    <row r="5" spans="2:30" ht="77.25" customHeight="1" thickBot="1" x14ac:dyDescent="0.35">
      <c r="B5" s="165" t="s">
        <v>5</v>
      </c>
      <c r="C5" s="166" t="s">
        <v>6</v>
      </c>
      <c r="D5" s="166" t="s">
        <v>7</v>
      </c>
      <c r="E5" s="166" t="s">
        <v>8</v>
      </c>
      <c r="F5" s="166" t="s">
        <v>9</v>
      </c>
      <c r="G5" s="3" t="s">
        <v>119</v>
      </c>
      <c r="H5" s="80" t="s">
        <v>120</v>
      </c>
      <c r="I5" s="167" t="s">
        <v>11</v>
      </c>
      <c r="J5" s="167" t="s">
        <v>12</v>
      </c>
      <c r="K5" s="435" t="s">
        <v>13</v>
      </c>
      <c r="L5" s="80" t="s">
        <v>120</v>
      </c>
      <c r="M5" s="167" t="s">
        <v>11</v>
      </c>
      <c r="N5" s="167" t="s">
        <v>12</v>
      </c>
      <c r="O5" s="435" t="s">
        <v>13</v>
      </c>
      <c r="P5" s="80" t="s">
        <v>120</v>
      </c>
      <c r="Q5" s="167" t="s">
        <v>11</v>
      </c>
      <c r="R5" s="436" t="s">
        <v>12</v>
      </c>
      <c r="S5" s="435" t="s">
        <v>13</v>
      </c>
      <c r="T5" s="80" t="s">
        <v>120</v>
      </c>
      <c r="U5" s="167" t="s">
        <v>11</v>
      </c>
      <c r="V5" s="436" t="s">
        <v>12</v>
      </c>
      <c r="W5" s="435" t="s">
        <v>13</v>
      </c>
      <c r="X5" s="437"/>
      <c r="Y5" s="145" t="s">
        <v>15</v>
      </c>
      <c r="Z5" s="5" t="s">
        <v>16</v>
      </c>
      <c r="AA5" s="5" t="s">
        <v>121</v>
      </c>
      <c r="AB5" s="6" t="s">
        <v>17</v>
      </c>
      <c r="AC5" s="6" t="s">
        <v>18</v>
      </c>
      <c r="AD5" s="66" t="s">
        <v>19</v>
      </c>
    </row>
    <row r="6" spans="2:30" ht="16.5" customHeight="1" x14ac:dyDescent="0.3">
      <c r="B6" s="443" t="s">
        <v>122</v>
      </c>
      <c r="C6" s="443" t="s">
        <v>123</v>
      </c>
      <c r="D6" s="443" t="s">
        <v>124</v>
      </c>
      <c r="E6" s="444">
        <v>7.4999999999999997E-2</v>
      </c>
      <c r="F6" s="443" t="s">
        <v>125</v>
      </c>
      <c r="G6" s="67" t="s">
        <v>126</v>
      </c>
      <c r="H6" s="445"/>
      <c r="I6" s="445"/>
      <c r="J6" s="445">
        <f t="shared" ref="J6:J59" si="0">+H6-I6</f>
        <v>0</v>
      </c>
      <c r="K6" s="446"/>
      <c r="L6" s="445"/>
      <c r="M6" s="445"/>
      <c r="N6" s="445"/>
      <c r="O6" s="446"/>
      <c r="P6" s="445"/>
      <c r="Q6" s="445"/>
      <c r="R6" s="445"/>
      <c r="S6" s="446"/>
      <c r="T6" s="445">
        <v>16490</v>
      </c>
      <c r="U6" s="445"/>
      <c r="V6" s="445">
        <f>+T6-U6</f>
        <v>16490</v>
      </c>
      <c r="W6" s="446"/>
      <c r="X6" s="447"/>
      <c r="Y6" s="168"/>
      <c r="Z6" s="168"/>
      <c r="AA6" s="168"/>
      <c r="AB6" s="169"/>
      <c r="AC6" s="169"/>
      <c r="AD6" s="1" t="s">
        <v>73</v>
      </c>
    </row>
    <row r="7" spans="2:30" ht="16.5" customHeight="1" x14ac:dyDescent="0.3">
      <c r="B7" s="438" t="s">
        <v>122</v>
      </c>
      <c r="C7" s="438" t="s">
        <v>123</v>
      </c>
      <c r="D7" s="438" t="s">
        <v>127</v>
      </c>
      <c r="E7" s="439">
        <v>7.4999999999999997E-2</v>
      </c>
      <c r="F7" s="438" t="s">
        <v>128</v>
      </c>
      <c r="G7" s="14" t="s">
        <v>126</v>
      </c>
      <c r="H7" s="440"/>
      <c r="I7" s="440"/>
      <c r="J7" s="440">
        <f t="shared" si="0"/>
        <v>0</v>
      </c>
      <c r="K7" s="441"/>
      <c r="L7" s="440"/>
      <c r="M7" s="440"/>
      <c r="N7" s="440"/>
      <c r="O7" s="441"/>
      <c r="P7" s="440">
        <v>17990</v>
      </c>
      <c r="Q7" s="440"/>
      <c r="R7" s="440">
        <f t="shared" ref="R7:R59" si="1">+P7-Q7</f>
        <v>17990</v>
      </c>
      <c r="S7" s="441"/>
      <c r="T7" s="440">
        <v>18990</v>
      </c>
      <c r="U7" s="440"/>
      <c r="V7" s="440">
        <f>+T7-U7</f>
        <v>18990</v>
      </c>
      <c r="W7" s="441"/>
      <c r="X7" s="442"/>
      <c r="Y7" s="21"/>
      <c r="Z7" s="21"/>
      <c r="AA7" s="21"/>
      <c r="AD7" s="1" t="s">
        <v>73</v>
      </c>
    </row>
    <row r="8" spans="2:30" ht="16.5" customHeight="1" x14ac:dyDescent="0.3">
      <c r="B8" s="438" t="s">
        <v>122</v>
      </c>
      <c r="C8" s="438" t="s">
        <v>123</v>
      </c>
      <c r="D8" s="438" t="s">
        <v>129</v>
      </c>
      <c r="E8" s="439">
        <v>7.4999999999999997E-2</v>
      </c>
      <c r="F8" s="438" t="s">
        <v>130</v>
      </c>
      <c r="G8" s="14" t="s">
        <v>126</v>
      </c>
      <c r="H8" s="440"/>
      <c r="I8" s="440"/>
      <c r="J8" s="440">
        <f t="shared" si="0"/>
        <v>0</v>
      </c>
      <c r="K8" s="441"/>
      <c r="L8" s="440"/>
      <c r="M8" s="440"/>
      <c r="N8" s="440"/>
      <c r="O8" s="441"/>
      <c r="P8" s="440">
        <v>18990</v>
      </c>
      <c r="Q8" s="440"/>
      <c r="R8" s="440">
        <f t="shared" si="1"/>
        <v>18990</v>
      </c>
      <c r="S8" s="441"/>
      <c r="T8" s="440">
        <v>19990</v>
      </c>
      <c r="U8" s="440"/>
      <c r="V8" s="440">
        <f>+T8-U8</f>
        <v>19990</v>
      </c>
      <c r="W8" s="441"/>
      <c r="X8" s="442"/>
      <c r="Y8" s="21"/>
      <c r="Z8" s="21"/>
      <c r="AA8" s="21"/>
      <c r="AD8" s="1" t="s">
        <v>73</v>
      </c>
    </row>
    <row r="9" spans="2:30" ht="16.5" customHeight="1" x14ac:dyDescent="0.3">
      <c r="B9" s="448" t="s">
        <v>122</v>
      </c>
      <c r="C9" s="448" t="s">
        <v>123</v>
      </c>
      <c r="D9" s="448" t="s">
        <v>131</v>
      </c>
      <c r="E9" s="449">
        <v>7.4999999999999997E-2</v>
      </c>
      <c r="F9" s="448" t="s">
        <v>132</v>
      </c>
      <c r="G9" s="12" t="s">
        <v>126</v>
      </c>
      <c r="H9" s="450"/>
      <c r="I9" s="450"/>
      <c r="J9" s="450">
        <f t="shared" si="0"/>
        <v>0</v>
      </c>
      <c r="K9" s="451"/>
      <c r="L9" s="450"/>
      <c r="M9" s="450"/>
      <c r="N9" s="450"/>
      <c r="O9" s="451"/>
      <c r="P9" s="450">
        <v>19990</v>
      </c>
      <c r="Q9" s="450"/>
      <c r="R9" s="450">
        <f t="shared" si="1"/>
        <v>19990</v>
      </c>
      <c r="S9" s="451"/>
      <c r="T9" s="450">
        <v>20490</v>
      </c>
      <c r="U9" s="450"/>
      <c r="V9" s="450">
        <f>+T9-U9</f>
        <v>20490</v>
      </c>
      <c r="W9" s="451"/>
      <c r="X9" s="452"/>
      <c r="Y9" s="25"/>
      <c r="Z9" s="25"/>
      <c r="AA9" s="25"/>
      <c r="AB9" s="26"/>
      <c r="AC9" s="26"/>
      <c r="AD9" s="1" t="s">
        <v>73</v>
      </c>
    </row>
    <row r="10" spans="2:30" ht="16.5" customHeight="1" x14ac:dyDescent="0.3">
      <c r="B10" s="438" t="s">
        <v>122</v>
      </c>
      <c r="C10" s="438" t="s">
        <v>133</v>
      </c>
      <c r="D10" s="438" t="s">
        <v>134</v>
      </c>
      <c r="E10" s="439">
        <v>7.4999999999999997E-2</v>
      </c>
      <c r="F10" s="438" t="s">
        <v>135</v>
      </c>
      <c r="G10" s="14" t="s">
        <v>126</v>
      </c>
      <c r="H10" s="440"/>
      <c r="I10" s="440"/>
      <c r="J10" s="440">
        <f t="shared" si="0"/>
        <v>0</v>
      </c>
      <c r="K10" s="441"/>
      <c r="L10" s="440"/>
      <c r="M10" s="440"/>
      <c r="N10" s="440"/>
      <c r="O10" s="441"/>
      <c r="P10" s="440">
        <v>15990</v>
      </c>
      <c r="Q10" s="440">
        <v>0</v>
      </c>
      <c r="R10" s="440">
        <f t="shared" si="1"/>
        <v>15990</v>
      </c>
      <c r="S10" s="441"/>
      <c r="T10" s="440"/>
      <c r="U10" s="440"/>
      <c r="V10" s="440"/>
      <c r="W10" s="441"/>
      <c r="X10" s="442"/>
      <c r="Y10" s="21"/>
      <c r="Z10" s="21"/>
      <c r="AA10" s="21"/>
      <c r="AD10" s="1" t="s">
        <v>73</v>
      </c>
    </row>
    <row r="11" spans="2:30" ht="16.5" customHeight="1" x14ac:dyDescent="0.3">
      <c r="B11" s="438" t="s">
        <v>122</v>
      </c>
      <c r="C11" s="438" t="s">
        <v>133</v>
      </c>
      <c r="D11" s="438" t="s">
        <v>136</v>
      </c>
      <c r="E11" s="439">
        <v>7.4999999999999997E-2</v>
      </c>
      <c r="F11" s="438" t="s">
        <v>137</v>
      </c>
      <c r="G11" s="14" t="s">
        <v>126</v>
      </c>
      <c r="H11" s="440"/>
      <c r="I11" s="440"/>
      <c r="J11" s="440">
        <f t="shared" si="0"/>
        <v>0</v>
      </c>
      <c r="K11" s="441"/>
      <c r="L11" s="440"/>
      <c r="M11" s="440"/>
      <c r="N11" s="440"/>
      <c r="O11" s="453"/>
      <c r="P11" s="440">
        <v>17990</v>
      </c>
      <c r="Q11" s="440">
        <v>0</v>
      </c>
      <c r="R11" s="440">
        <f>+P11-Q11</f>
        <v>17990</v>
      </c>
      <c r="S11" s="441"/>
      <c r="T11" s="440"/>
      <c r="U11" s="440"/>
      <c r="V11" s="440"/>
      <c r="W11" s="441"/>
      <c r="X11" s="442"/>
      <c r="Y11" s="21"/>
      <c r="Z11" s="21"/>
      <c r="AA11" s="21"/>
      <c r="AD11" s="1" t="s">
        <v>73</v>
      </c>
    </row>
    <row r="12" spans="2:30" ht="16.5" customHeight="1" x14ac:dyDescent="0.3">
      <c r="B12" s="438" t="s">
        <v>122</v>
      </c>
      <c r="C12" s="438" t="s">
        <v>133</v>
      </c>
      <c r="D12" s="438" t="s">
        <v>138</v>
      </c>
      <c r="E12" s="439">
        <v>7.4999999999999997E-2</v>
      </c>
      <c r="F12" s="438" t="s">
        <v>139</v>
      </c>
      <c r="G12" s="14" t="s">
        <v>126</v>
      </c>
      <c r="H12" s="440"/>
      <c r="I12" s="440"/>
      <c r="J12" s="440">
        <f t="shared" si="0"/>
        <v>0</v>
      </c>
      <c r="K12" s="441"/>
      <c r="L12" s="440"/>
      <c r="M12" s="440"/>
      <c r="N12" s="440"/>
      <c r="O12" s="441"/>
      <c r="P12" s="440">
        <v>18990</v>
      </c>
      <c r="Q12" s="440"/>
      <c r="R12" s="440">
        <f t="shared" si="1"/>
        <v>18990</v>
      </c>
      <c r="S12" s="441"/>
      <c r="T12" s="440"/>
      <c r="U12" s="440"/>
      <c r="V12" s="440"/>
      <c r="W12" s="441"/>
      <c r="X12" s="442"/>
      <c r="Y12" s="21"/>
      <c r="Z12" s="21"/>
      <c r="AA12" s="21"/>
      <c r="AD12" s="1" t="s">
        <v>73</v>
      </c>
    </row>
    <row r="13" spans="2:30" ht="16.5" customHeight="1" x14ac:dyDescent="0.3">
      <c r="B13" s="448" t="s">
        <v>122</v>
      </c>
      <c r="C13" s="448" t="s">
        <v>133</v>
      </c>
      <c r="D13" s="448" t="s">
        <v>140</v>
      </c>
      <c r="E13" s="449">
        <v>7.4999999999999997E-2</v>
      </c>
      <c r="F13" s="448" t="s">
        <v>141</v>
      </c>
      <c r="G13" s="12" t="s">
        <v>126</v>
      </c>
      <c r="H13" s="450"/>
      <c r="I13" s="450"/>
      <c r="J13" s="450">
        <f t="shared" si="0"/>
        <v>0</v>
      </c>
      <c r="K13" s="451"/>
      <c r="L13" s="450"/>
      <c r="M13" s="450"/>
      <c r="N13" s="450"/>
      <c r="O13" s="451"/>
      <c r="P13" s="450"/>
      <c r="Q13" s="450"/>
      <c r="R13" s="450">
        <f t="shared" si="1"/>
        <v>0</v>
      </c>
      <c r="S13" s="451"/>
      <c r="T13" s="450"/>
      <c r="U13" s="450"/>
      <c r="V13" s="450"/>
      <c r="W13" s="451"/>
      <c r="X13" s="452"/>
      <c r="Y13" s="25"/>
      <c r="Z13" s="25"/>
      <c r="AA13" s="25"/>
      <c r="AB13" s="26"/>
      <c r="AC13" s="26"/>
      <c r="AD13" s="1" t="s">
        <v>73</v>
      </c>
    </row>
    <row r="14" spans="2:30" ht="16.5" customHeight="1" x14ac:dyDescent="0.3">
      <c r="B14" s="438" t="s">
        <v>122</v>
      </c>
      <c r="C14" s="438" t="s">
        <v>142</v>
      </c>
      <c r="D14" s="438" t="s">
        <v>143</v>
      </c>
      <c r="E14" s="439">
        <v>0.1</v>
      </c>
      <c r="F14" s="438" t="s">
        <v>144</v>
      </c>
      <c r="G14" s="14" t="s">
        <v>126</v>
      </c>
      <c r="H14" s="440"/>
      <c r="I14" s="440"/>
      <c r="J14" s="440">
        <f t="shared" si="0"/>
        <v>0</v>
      </c>
      <c r="K14" s="441"/>
      <c r="L14" s="440"/>
      <c r="M14" s="440"/>
      <c r="N14" s="440"/>
      <c r="O14" s="441"/>
      <c r="P14" s="440">
        <v>20990</v>
      </c>
      <c r="Q14" s="440"/>
      <c r="R14" s="440">
        <f t="shared" si="1"/>
        <v>20990</v>
      </c>
      <c r="S14" s="441"/>
      <c r="T14" s="440">
        <v>21990</v>
      </c>
      <c r="U14" s="440"/>
      <c r="V14" s="440">
        <f t="shared" ref="V14:V16" si="2">+T14-U14</f>
        <v>21990</v>
      </c>
      <c r="W14" s="441"/>
      <c r="X14" s="442"/>
      <c r="Y14" s="21"/>
      <c r="Z14" s="21"/>
      <c r="AA14" s="21"/>
      <c r="AD14" s="1" t="s">
        <v>34</v>
      </c>
    </row>
    <row r="15" spans="2:30" ht="16.5" customHeight="1" x14ac:dyDescent="0.3">
      <c r="B15" s="438" t="s">
        <v>122</v>
      </c>
      <c r="C15" s="438" t="s">
        <v>142</v>
      </c>
      <c r="D15" s="438" t="s">
        <v>145</v>
      </c>
      <c r="E15" s="439">
        <v>0.1</v>
      </c>
      <c r="F15" s="438" t="s">
        <v>146</v>
      </c>
      <c r="G15" s="14" t="s">
        <v>126</v>
      </c>
      <c r="H15" s="440"/>
      <c r="I15" s="440"/>
      <c r="J15" s="440">
        <f t="shared" si="0"/>
        <v>0</v>
      </c>
      <c r="K15" s="441"/>
      <c r="L15" s="440"/>
      <c r="M15" s="440"/>
      <c r="N15" s="440"/>
      <c r="O15" s="453"/>
      <c r="P15" s="440">
        <v>22990</v>
      </c>
      <c r="Q15" s="440"/>
      <c r="R15" s="440">
        <f t="shared" si="1"/>
        <v>22990</v>
      </c>
      <c r="S15" s="441"/>
      <c r="T15" s="440">
        <v>23990</v>
      </c>
      <c r="U15" s="440"/>
      <c r="V15" s="440">
        <f t="shared" si="2"/>
        <v>23990</v>
      </c>
      <c r="W15" s="441"/>
      <c r="X15" s="442"/>
      <c r="Y15" s="21"/>
      <c r="Z15" s="21"/>
      <c r="AA15" s="21"/>
      <c r="AD15" s="1" t="s">
        <v>34</v>
      </c>
    </row>
    <row r="16" spans="2:30" ht="16.5" customHeight="1" x14ac:dyDescent="0.3">
      <c r="B16" s="438" t="s">
        <v>122</v>
      </c>
      <c r="C16" s="438" t="s">
        <v>142</v>
      </c>
      <c r="D16" s="438" t="s">
        <v>147</v>
      </c>
      <c r="E16" s="439">
        <v>0.1</v>
      </c>
      <c r="F16" s="438" t="s">
        <v>148</v>
      </c>
      <c r="G16" s="14" t="s">
        <v>126</v>
      </c>
      <c r="H16" s="440"/>
      <c r="I16" s="440"/>
      <c r="J16" s="440">
        <f t="shared" si="0"/>
        <v>0</v>
      </c>
      <c r="K16" s="441"/>
      <c r="L16" s="440"/>
      <c r="M16" s="440"/>
      <c r="N16" s="440"/>
      <c r="O16" s="453"/>
      <c r="P16" s="440">
        <f>23990-300</f>
        <v>23690</v>
      </c>
      <c r="Q16" s="440"/>
      <c r="R16" s="440">
        <f t="shared" si="1"/>
        <v>23690</v>
      </c>
      <c r="S16" s="453"/>
      <c r="T16" s="440">
        <v>24990</v>
      </c>
      <c r="U16" s="440"/>
      <c r="V16" s="440">
        <f t="shared" si="2"/>
        <v>24990</v>
      </c>
      <c r="W16" s="453"/>
      <c r="X16" s="454"/>
      <c r="Y16" s="21"/>
      <c r="Z16" s="21"/>
      <c r="AA16" s="21"/>
      <c r="AD16" s="1" t="s">
        <v>73</v>
      </c>
    </row>
    <row r="17" spans="2:30" ht="16.5" customHeight="1" x14ac:dyDescent="0.3">
      <c r="B17" s="448" t="s">
        <v>122</v>
      </c>
      <c r="C17" s="448" t="s">
        <v>142</v>
      </c>
      <c r="D17" s="448" t="s">
        <v>149</v>
      </c>
      <c r="E17" s="449">
        <v>0.1</v>
      </c>
      <c r="F17" s="448" t="s">
        <v>150</v>
      </c>
      <c r="G17" s="12" t="s">
        <v>126</v>
      </c>
      <c r="H17" s="450"/>
      <c r="I17" s="450"/>
      <c r="J17" s="450">
        <f t="shared" si="0"/>
        <v>0</v>
      </c>
      <c r="K17" s="451"/>
      <c r="L17" s="450"/>
      <c r="M17" s="450"/>
      <c r="N17" s="450"/>
      <c r="O17" s="451"/>
      <c r="P17" s="450"/>
      <c r="Q17" s="450"/>
      <c r="R17" s="450"/>
      <c r="S17" s="451"/>
      <c r="T17" s="450"/>
      <c r="U17" s="450"/>
      <c r="V17" s="450"/>
      <c r="W17" s="451"/>
      <c r="X17" s="442"/>
      <c r="Y17" s="21"/>
      <c r="Z17" s="21"/>
      <c r="AA17" s="21"/>
      <c r="AD17" s="1" t="s">
        <v>73</v>
      </c>
    </row>
    <row r="18" spans="2:30" ht="16.5" customHeight="1" x14ac:dyDescent="0.3">
      <c r="B18" s="438" t="s">
        <v>122</v>
      </c>
      <c r="C18" s="438" t="s">
        <v>151</v>
      </c>
      <c r="D18" s="438" t="s">
        <v>152</v>
      </c>
      <c r="E18" s="439">
        <v>0.1</v>
      </c>
      <c r="F18" s="438" t="s">
        <v>153</v>
      </c>
      <c r="G18" s="14" t="s">
        <v>126</v>
      </c>
      <c r="H18" s="440">
        <v>21990</v>
      </c>
      <c r="I18" s="440"/>
      <c r="J18" s="440">
        <f t="shared" si="0"/>
        <v>21990</v>
      </c>
      <c r="K18" s="441"/>
      <c r="L18" s="440"/>
      <c r="M18" s="440"/>
      <c r="N18" s="440"/>
      <c r="O18" s="441"/>
      <c r="P18" s="440"/>
      <c r="Q18" s="440"/>
      <c r="R18" s="440">
        <f t="shared" si="1"/>
        <v>0</v>
      </c>
      <c r="S18" s="441"/>
      <c r="T18" s="440"/>
      <c r="U18" s="440"/>
      <c r="V18" s="440"/>
      <c r="W18" s="441"/>
      <c r="X18" s="442"/>
      <c r="Y18" s="21"/>
      <c r="Z18" s="21"/>
      <c r="AA18" s="21"/>
      <c r="AD18" s="1" t="s">
        <v>34</v>
      </c>
    </row>
    <row r="19" spans="2:30" ht="16.5" customHeight="1" x14ac:dyDescent="0.3">
      <c r="B19" s="438" t="s">
        <v>122</v>
      </c>
      <c r="C19" s="438" t="s">
        <v>151</v>
      </c>
      <c r="D19" s="438" t="s">
        <v>154</v>
      </c>
      <c r="E19" s="439">
        <v>0.1</v>
      </c>
      <c r="F19" s="438" t="s">
        <v>155</v>
      </c>
      <c r="G19" s="14" t="s">
        <v>126</v>
      </c>
      <c r="H19" s="440"/>
      <c r="I19" s="440"/>
      <c r="J19" s="440">
        <f t="shared" si="0"/>
        <v>0</v>
      </c>
      <c r="K19" s="441"/>
      <c r="L19" s="440"/>
      <c r="M19" s="440"/>
      <c r="N19" s="440"/>
      <c r="O19" s="441"/>
      <c r="P19" s="440">
        <v>20990</v>
      </c>
      <c r="Q19" s="440"/>
      <c r="R19" s="440">
        <f t="shared" si="1"/>
        <v>20990</v>
      </c>
      <c r="S19" s="441"/>
      <c r="T19" s="440">
        <v>21990</v>
      </c>
      <c r="U19" s="440"/>
      <c r="V19" s="440">
        <f>+T19-U19</f>
        <v>21990</v>
      </c>
      <c r="W19" s="441"/>
      <c r="X19" s="442"/>
      <c r="Y19" s="21"/>
      <c r="Z19" s="21"/>
      <c r="AA19" s="21"/>
      <c r="AD19" s="1" t="s">
        <v>34</v>
      </c>
    </row>
    <row r="20" spans="2:30" ht="16.5" customHeight="1" x14ac:dyDescent="0.3">
      <c r="B20" s="438" t="s">
        <v>122</v>
      </c>
      <c r="C20" s="438" t="s">
        <v>151</v>
      </c>
      <c r="D20" s="438" t="s">
        <v>156</v>
      </c>
      <c r="E20" s="439">
        <v>0.1</v>
      </c>
      <c r="F20" s="438" t="s">
        <v>157</v>
      </c>
      <c r="G20" s="14" t="s">
        <v>126</v>
      </c>
      <c r="H20" s="440"/>
      <c r="I20" s="440"/>
      <c r="J20" s="440">
        <f t="shared" si="0"/>
        <v>0</v>
      </c>
      <c r="K20" s="441"/>
      <c r="L20" s="440"/>
      <c r="M20" s="440"/>
      <c r="N20" s="440"/>
      <c r="O20" s="441"/>
      <c r="P20" s="440">
        <v>23490</v>
      </c>
      <c r="Q20" s="440"/>
      <c r="R20" s="440">
        <f t="shared" si="1"/>
        <v>23490</v>
      </c>
      <c r="S20" s="441"/>
      <c r="T20" s="440">
        <v>24490</v>
      </c>
      <c r="U20" s="440"/>
      <c r="V20" s="440">
        <f>+T20-U20</f>
        <v>24490</v>
      </c>
      <c r="W20" s="441"/>
      <c r="X20" s="442"/>
      <c r="Y20" s="21"/>
      <c r="Z20" s="21"/>
      <c r="AA20" s="21"/>
      <c r="AD20" s="1" t="s">
        <v>34</v>
      </c>
    </row>
    <row r="21" spans="2:30" ht="16.5" customHeight="1" x14ac:dyDescent="0.3">
      <c r="B21" s="438" t="s">
        <v>122</v>
      </c>
      <c r="C21" s="438" t="s">
        <v>151</v>
      </c>
      <c r="D21" s="438" t="s">
        <v>158</v>
      </c>
      <c r="E21" s="439">
        <v>0.1</v>
      </c>
      <c r="F21" s="438" t="s">
        <v>159</v>
      </c>
      <c r="G21" s="14" t="s">
        <v>126</v>
      </c>
      <c r="H21" s="440"/>
      <c r="I21" s="440"/>
      <c r="J21" s="440">
        <f t="shared" si="0"/>
        <v>0</v>
      </c>
      <c r="K21" s="441"/>
      <c r="L21" s="440"/>
      <c r="M21" s="440"/>
      <c r="N21" s="440"/>
      <c r="O21" s="441"/>
      <c r="P21" s="440"/>
      <c r="Q21" s="440"/>
      <c r="R21" s="440">
        <f t="shared" si="1"/>
        <v>0</v>
      </c>
      <c r="S21" s="441"/>
      <c r="T21" s="440">
        <v>25490</v>
      </c>
      <c r="U21" s="440"/>
      <c r="V21" s="440">
        <f>+T21-U21</f>
        <v>25490</v>
      </c>
      <c r="W21" s="441"/>
      <c r="X21" s="442"/>
      <c r="Y21" s="21"/>
      <c r="Z21" s="21"/>
      <c r="AA21" s="21"/>
      <c r="AD21" s="1" t="s">
        <v>34</v>
      </c>
    </row>
    <row r="22" spans="2:30" ht="16.5" customHeight="1" x14ac:dyDescent="0.3">
      <c r="B22" s="448" t="s">
        <v>122</v>
      </c>
      <c r="C22" s="448" t="s">
        <v>151</v>
      </c>
      <c r="D22" s="448" t="s">
        <v>160</v>
      </c>
      <c r="E22" s="449">
        <v>0.1</v>
      </c>
      <c r="F22" s="448" t="s">
        <v>161</v>
      </c>
      <c r="G22" s="12" t="s">
        <v>126</v>
      </c>
      <c r="H22" s="450"/>
      <c r="I22" s="450"/>
      <c r="J22" s="450">
        <f t="shared" si="0"/>
        <v>0</v>
      </c>
      <c r="K22" s="451"/>
      <c r="L22" s="450"/>
      <c r="M22" s="450"/>
      <c r="N22" s="450"/>
      <c r="O22" s="455"/>
      <c r="P22" s="450"/>
      <c r="Q22" s="450"/>
      <c r="R22" s="450"/>
      <c r="S22" s="451"/>
      <c r="T22" s="450">
        <v>28490</v>
      </c>
      <c r="U22" s="450"/>
      <c r="V22" s="450">
        <f>+T22-U22</f>
        <v>28490</v>
      </c>
      <c r="W22" s="451"/>
      <c r="X22" s="452"/>
      <c r="Y22" s="25"/>
      <c r="Z22" s="25"/>
      <c r="AA22" s="25"/>
      <c r="AB22" s="26"/>
      <c r="AC22" s="26"/>
      <c r="AD22" s="1" t="s">
        <v>34</v>
      </c>
    </row>
    <row r="23" spans="2:30" ht="16.5" customHeight="1" x14ac:dyDescent="0.3">
      <c r="B23" s="438" t="s">
        <v>122</v>
      </c>
      <c r="C23" s="438" t="s">
        <v>162</v>
      </c>
      <c r="D23" s="438" t="s">
        <v>163</v>
      </c>
      <c r="E23" s="439">
        <v>0.1</v>
      </c>
      <c r="F23" s="438" t="s">
        <v>164</v>
      </c>
      <c r="G23" s="14" t="s">
        <v>126</v>
      </c>
      <c r="H23" s="440"/>
      <c r="I23" s="440"/>
      <c r="J23" s="440"/>
      <c r="K23" s="441"/>
      <c r="L23" s="440"/>
      <c r="M23" s="440"/>
      <c r="N23" s="440"/>
      <c r="O23" s="453"/>
      <c r="P23" s="440"/>
      <c r="Q23" s="440"/>
      <c r="R23" s="440"/>
      <c r="S23" s="441"/>
      <c r="T23" s="440">
        <v>26990</v>
      </c>
      <c r="U23" s="440"/>
      <c r="V23" s="440">
        <f>+T23-U23</f>
        <v>26990</v>
      </c>
      <c r="W23" s="441"/>
      <c r="X23" s="442"/>
      <c r="Y23" s="21"/>
      <c r="Z23" s="21"/>
      <c r="AA23" s="21"/>
      <c r="AD23" s="1" t="s">
        <v>28</v>
      </c>
    </row>
    <row r="24" spans="2:30" ht="16.5" customHeight="1" x14ac:dyDescent="0.3">
      <c r="B24" s="438" t="s">
        <v>122</v>
      </c>
      <c r="C24" s="438" t="s">
        <v>162</v>
      </c>
      <c r="D24" s="438" t="s">
        <v>165</v>
      </c>
      <c r="E24" s="439">
        <v>0.1</v>
      </c>
      <c r="F24" s="438" t="s">
        <v>166</v>
      </c>
      <c r="G24" s="14" t="s">
        <v>126</v>
      </c>
      <c r="H24" s="440"/>
      <c r="I24" s="440"/>
      <c r="J24" s="440">
        <f t="shared" si="0"/>
        <v>0</v>
      </c>
      <c r="K24" s="441"/>
      <c r="L24" s="440">
        <v>30490</v>
      </c>
      <c r="M24" s="440"/>
      <c r="N24" s="440">
        <f t="shared" ref="N24:N59" si="3">+L24-M24</f>
        <v>30490</v>
      </c>
      <c r="O24" s="441"/>
      <c r="P24" s="440"/>
      <c r="Q24" s="440"/>
      <c r="R24" s="440"/>
      <c r="S24" s="441"/>
      <c r="T24" s="440"/>
      <c r="U24" s="440"/>
      <c r="V24" s="440"/>
      <c r="W24" s="441"/>
      <c r="X24" s="442"/>
      <c r="Y24" s="21"/>
      <c r="Z24" s="21"/>
      <c r="AA24" s="21"/>
      <c r="AD24" s="1" t="s">
        <v>28</v>
      </c>
    </row>
    <row r="25" spans="2:30" ht="16.5" customHeight="1" x14ac:dyDescent="0.3">
      <c r="B25" s="438" t="s">
        <v>122</v>
      </c>
      <c r="C25" s="438" t="s">
        <v>162</v>
      </c>
      <c r="D25" s="438" t="s">
        <v>167</v>
      </c>
      <c r="E25" s="439">
        <v>0.1</v>
      </c>
      <c r="F25" s="438" t="s">
        <v>168</v>
      </c>
      <c r="G25" s="14" t="s">
        <v>126</v>
      </c>
      <c r="H25" s="440">
        <v>32990</v>
      </c>
      <c r="I25" s="440"/>
      <c r="J25" s="440">
        <f t="shared" si="0"/>
        <v>32990</v>
      </c>
      <c r="K25" s="441" t="s">
        <v>169</v>
      </c>
      <c r="L25" s="440"/>
      <c r="M25" s="440"/>
      <c r="N25" s="440"/>
      <c r="O25" s="441"/>
      <c r="P25" s="440"/>
      <c r="Q25" s="440"/>
      <c r="R25" s="440"/>
      <c r="S25" s="441"/>
      <c r="T25" s="440"/>
      <c r="U25" s="440"/>
      <c r="V25" s="440"/>
      <c r="W25" s="441"/>
      <c r="X25" s="442"/>
      <c r="Y25" s="21"/>
      <c r="Z25" s="21"/>
      <c r="AA25" s="21"/>
      <c r="AD25" s="1" t="s">
        <v>28</v>
      </c>
    </row>
    <row r="26" spans="2:30" ht="16.5" customHeight="1" x14ac:dyDescent="0.3">
      <c r="B26" s="438" t="s">
        <v>122</v>
      </c>
      <c r="C26" s="438" t="s">
        <v>162</v>
      </c>
      <c r="D26" s="438" t="s">
        <v>170</v>
      </c>
      <c r="E26" s="439">
        <v>0.1</v>
      </c>
      <c r="F26" s="438" t="s">
        <v>171</v>
      </c>
      <c r="G26" s="14" t="s">
        <v>126</v>
      </c>
      <c r="H26" s="440"/>
      <c r="I26" s="440"/>
      <c r="J26" s="440">
        <f t="shared" si="0"/>
        <v>0</v>
      </c>
      <c r="K26" s="441"/>
      <c r="L26" s="440">
        <v>30490</v>
      </c>
      <c r="M26" s="440"/>
      <c r="N26" s="440">
        <f t="shared" si="3"/>
        <v>30490</v>
      </c>
      <c r="O26" s="441"/>
      <c r="P26" s="440">
        <v>33490</v>
      </c>
      <c r="Q26" s="440"/>
      <c r="R26" s="440">
        <f t="shared" si="1"/>
        <v>33490</v>
      </c>
      <c r="S26" s="441"/>
      <c r="T26" s="440"/>
      <c r="U26" s="440"/>
      <c r="V26" s="440"/>
      <c r="W26" s="441"/>
      <c r="X26" s="442"/>
      <c r="Y26" s="21"/>
      <c r="Z26" s="21"/>
      <c r="AA26" s="21"/>
      <c r="AD26" s="1" t="s">
        <v>28</v>
      </c>
    </row>
    <row r="27" spans="2:30" ht="16.5" customHeight="1" x14ac:dyDescent="0.3">
      <c r="B27" s="438" t="s">
        <v>122</v>
      </c>
      <c r="C27" s="438" t="s">
        <v>162</v>
      </c>
      <c r="D27" s="438" t="s">
        <v>172</v>
      </c>
      <c r="E27" s="439">
        <v>0.1</v>
      </c>
      <c r="F27" s="438" t="s">
        <v>173</v>
      </c>
      <c r="G27" s="14" t="s">
        <v>126</v>
      </c>
      <c r="H27" s="440"/>
      <c r="I27" s="440"/>
      <c r="J27" s="440">
        <f>+H27-I27</f>
        <v>0</v>
      </c>
      <c r="K27" s="441"/>
      <c r="L27" s="440"/>
      <c r="M27" s="440"/>
      <c r="N27" s="440"/>
      <c r="O27" s="441"/>
      <c r="P27" s="440">
        <v>35990</v>
      </c>
      <c r="Q27" s="440"/>
      <c r="R27" s="440">
        <f>+P27-Q27</f>
        <v>35990</v>
      </c>
      <c r="S27" s="441"/>
      <c r="T27" s="440"/>
      <c r="U27" s="440"/>
      <c r="V27" s="440"/>
      <c r="W27" s="441"/>
      <c r="X27" s="452"/>
      <c r="Y27" s="25"/>
      <c r="Z27" s="25"/>
      <c r="AA27" s="25"/>
      <c r="AB27" s="26"/>
      <c r="AC27" s="26"/>
      <c r="AD27" s="1" t="s">
        <v>28</v>
      </c>
    </row>
    <row r="28" spans="2:30" ht="16.5" customHeight="1" x14ac:dyDescent="0.3">
      <c r="B28" s="448" t="s">
        <v>122</v>
      </c>
      <c r="C28" s="448" t="s">
        <v>162</v>
      </c>
      <c r="D28" s="448" t="s">
        <v>174</v>
      </c>
      <c r="E28" s="449">
        <v>0.1</v>
      </c>
      <c r="F28" s="448" t="s">
        <v>175</v>
      </c>
      <c r="G28" s="12" t="s">
        <v>126</v>
      </c>
      <c r="H28" s="450"/>
      <c r="I28" s="450"/>
      <c r="J28" s="450"/>
      <c r="K28" s="451"/>
      <c r="L28" s="450"/>
      <c r="M28" s="450"/>
      <c r="N28" s="450"/>
      <c r="O28" s="451"/>
      <c r="P28" s="450"/>
      <c r="Q28" s="450"/>
      <c r="R28" s="450"/>
      <c r="S28" s="451"/>
      <c r="T28" s="450">
        <v>36990</v>
      </c>
      <c r="U28" s="450"/>
      <c r="V28" s="450">
        <f>+T28-U28</f>
        <v>36990</v>
      </c>
      <c r="W28" s="451"/>
      <c r="X28" s="452"/>
      <c r="Y28" s="25"/>
      <c r="Z28" s="25"/>
      <c r="AA28" s="25"/>
      <c r="AB28" s="26"/>
      <c r="AC28" s="26"/>
      <c r="AD28" s="1" t="s">
        <v>28</v>
      </c>
    </row>
    <row r="29" spans="2:30" ht="16.5" customHeight="1" x14ac:dyDescent="0.3">
      <c r="B29" s="438" t="s">
        <v>122</v>
      </c>
      <c r="C29" s="438" t="s">
        <v>176</v>
      </c>
      <c r="D29" s="438" t="s">
        <v>177</v>
      </c>
      <c r="E29" s="439">
        <v>0.1</v>
      </c>
      <c r="F29" s="438" t="s">
        <v>178</v>
      </c>
      <c r="G29" s="14" t="s">
        <v>126</v>
      </c>
      <c r="H29" s="440"/>
      <c r="I29" s="440"/>
      <c r="J29" s="440"/>
      <c r="K29" s="441"/>
      <c r="L29" s="440">
        <v>34990</v>
      </c>
      <c r="M29" s="440">
        <v>0</v>
      </c>
      <c r="N29" s="440">
        <f t="shared" si="3"/>
        <v>34990</v>
      </c>
      <c r="O29" s="441" t="s">
        <v>179</v>
      </c>
      <c r="P29" s="440"/>
      <c r="Q29" s="440">
        <v>0</v>
      </c>
      <c r="R29" s="440">
        <f t="shared" si="1"/>
        <v>0</v>
      </c>
      <c r="S29" s="441"/>
      <c r="T29" s="440"/>
      <c r="U29" s="440"/>
      <c r="V29" s="440"/>
      <c r="W29" s="441"/>
      <c r="X29" s="442"/>
      <c r="Y29" s="21"/>
      <c r="Z29" s="21"/>
      <c r="AA29" s="21"/>
      <c r="AD29" s="1" t="s">
        <v>57</v>
      </c>
    </row>
    <row r="30" spans="2:30" ht="16.5" customHeight="1" x14ac:dyDescent="0.3">
      <c r="B30" s="438" t="s">
        <v>122</v>
      </c>
      <c r="C30" s="438" t="s">
        <v>176</v>
      </c>
      <c r="D30" s="438" t="s">
        <v>180</v>
      </c>
      <c r="E30" s="439">
        <v>0.1</v>
      </c>
      <c r="F30" s="438" t="s">
        <v>181</v>
      </c>
      <c r="G30" s="14" t="s">
        <v>126</v>
      </c>
      <c r="H30" s="440"/>
      <c r="I30" s="440"/>
      <c r="J30" s="440">
        <f t="shared" si="0"/>
        <v>0</v>
      </c>
      <c r="K30" s="441"/>
      <c r="L30" s="440"/>
      <c r="M30" s="440"/>
      <c r="N30" s="440"/>
      <c r="O30" s="441"/>
      <c r="P30" s="440">
        <v>36990</v>
      </c>
      <c r="Q30" s="440"/>
      <c r="R30" s="440">
        <f t="shared" si="1"/>
        <v>36990</v>
      </c>
      <c r="S30" s="441"/>
      <c r="T30" s="440"/>
      <c r="U30" s="440"/>
      <c r="V30" s="440"/>
      <c r="W30" s="441"/>
      <c r="X30" s="442"/>
      <c r="Y30" s="21"/>
      <c r="Z30" s="21"/>
      <c r="AA30" s="21"/>
      <c r="AD30" s="1" t="s">
        <v>57</v>
      </c>
    </row>
    <row r="31" spans="2:30" ht="16.5" customHeight="1" x14ac:dyDescent="0.3">
      <c r="B31" s="438" t="s">
        <v>122</v>
      </c>
      <c r="C31" s="438" t="s">
        <v>176</v>
      </c>
      <c r="D31" s="438" t="s">
        <v>182</v>
      </c>
      <c r="E31" s="439">
        <v>0.1</v>
      </c>
      <c r="F31" s="438" t="s">
        <v>183</v>
      </c>
      <c r="G31" s="14" t="s">
        <v>126</v>
      </c>
      <c r="H31" s="440"/>
      <c r="I31" s="440"/>
      <c r="J31" s="440">
        <f t="shared" si="0"/>
        <v>0</v>
      </c>
      <c r="K31" s="441"/>
      <c r="L31" s="440"/>
      <c r="M31" s="440"/>
      <c r="N31" s="440"/>
      <c r="O31" s="441"/>
      <c r="P31" s="440">
        <v>39990</v>
      </c>
      <c r="Q31" s="440">
        <v>0</v>
      </c>
      <c r="R31" s="440">
        <f t="shared" si="1"/>
        <v>39990</v>
      </c>
      <c r="S31" s="441"/>
      <c r="T31" s="440"/>
      <c r="U31" s="440"/>
      <c r="V31" s="440"/>
      <c r="W31" s="441"/>
      <c r="X31" s="442"/>
      <c r="Y31" s="21"/>
      <c r="Z31" s="21"/>
      <c r="AA31" s="21"/>
      <c r="AD31" s="1" t="s">
        <v>57</v>
      </c>
    </row>
    <row r="32" spans="2:30" ht="16.5" customHeight="1" x14ac:dyDescent="0.3">
      <c r="B32" s="448" t="s">
        <v>122</v>
      </c>
      <c r="C32" s="448" t="s">
        <v>176</v>
      </c>
      <c r="D32" s="452" t="s">
        <v>184</v>
      </c>
      <c r="E32" s="449">
        <v>0.1</v>
      </c>
      <c r="F32" s="452" t="s">
        <v>185</v>
      </c>
      <c r="G32" s="456" t="s">
        <v>126</v>
      </c>
      <c r="H32" s="450"/>
      <c r="I32" s="450"/>
      <c r="J32" s="450"/>
      <c r="K32" s="451"/>
      <c r="L32" s="450"/>
      <c r="M32" s="450"/>
      <c r="N32" s="450"/>
      <c r="O32" s="451"/>
      <c r="P32" s="450"/>
      <c r="Q32" s="450"/>
      <c r="R32" s="450"/>
      <c r="S32" s="451"/>
      <c r="T32" s="450">
        <v>40990</v>
      </c>
      <c r="U32" s="450"/>
      <c r="V32" s="450">
        <f>+T32-U32</f>
        <v>40990</v>
      </c>
      <c r="W32" s="451"/>
      <c r="X32" s="452"/>
      <c r="Y32" s="25"/>
      <c r="Z32" s="25"/>
      <c r="AA32" s="25"/>
      <c r="AB32" s="26"/>
      <c r="AC32" s="26"/>
      <c r="AD32" s="1" t="s">
        <v>57</v>
      </c>
    </row>
    <row r="33" spans="2:30" ht="16.5" customHeight="1" x14ac:dyDescent="0.3">
      <c r="B33" s="438" t="s">
        <v>122</v>
      </c>
      <c r="C33" s="438" t="s">
        <v>186</v>
      </c>
      <c r="D33" s="438" t="s">
        <v>187</v>
      </c>
      <c r="E33" s="439">
        <v>0.1</v>
      </c>
      <c r="F33" s="438" t="s">
        <v>188</v>
      </c>
      <c r="G33" s="14" t="s">
        <v>126</v>
      </c>
      <c r="H33" s="440"/>
      <c r="I33" s="440"/>
      <c r="J33" s="440">
        <f t="shared" si="0"/>
        <v>0</v>
      </c>
      <c r="K33" s="441"/>
      <c r="L33" s="440"/>
      <c r="M33" s="440"/>
      <c r="N33" s="440"/>
      <c r="O33" s="441"/>
      <c r="P33" s="440"/>
      <c r="Q33" s="440"/>
      <c r="R33" s="440"/>
      <c r="S33" s="441"/>
      <c r="T33" s="440">
        <v>37490</v>
      </c>
      <c r="U33" s="440"/>
      <c r="V33" s="440">
        <f>+T33+U33</f>
        <v>37490</v>
      </c>
      <c r="W33" s="441"/>
      <c r="X33" s="442"/>
      <c r="Y33" s="21"/>
      <c r="Z33" s="21"/>
      <c r="AA33" s="21"/>
      <c r="AD33" s="1" t="s">
        <v>34</v>
      </c>
    </row>
    <row r="34" spans="2:30" ht="16.5" customHeight="1" x14ac:dyDescent="0.3">
      <c r="B34" s="438" t="s">
        <v>122</v>
      </c>
      <c r="C34" s="438" t="s">
        <v>186</v>
      </c>
      <c r="D34" s="438" t="s">
        <v>189</v>
      </c>
      <c r="E34" s="439">
        <v>0.1</v>
      </c>
      <c r="F34" s="438" t="s">
        <v>190</v>
      </c>
      <c r="G34" s="14" t="s">
        <v>126</v>
      </c>
      <c r="H34" s="440"/>
      <c r="I34" s="440"/>
      <c r="J34" s="440">
        <f t="shared" si="0"/>
        <v>0</v>
      </c>
      <c r="K34" s="441"/>
      <c r="L34" s="440"/>
      <c r="M34" s="440"/>
      <c r="N34" s="440"/>
      <c r="O34" s="441"/>
      <c r="P34" s="440"/>
      <c r="Q34" s="440"/>
      <c r="R34" s="440"/>
      <c r="S34" s="441"/>
      <c r="T34" s="440">
        <v>39990</v>
      </c>
      <c r="U34" s="440"/>
      <c r="V34" s="440">
        <f>+T34-U34</f>
        <v>39990</v>
      </c>
      <c r="W34" s="441"/>
      <c r="X34" s="442"/>
      <c r="Y34" s="21"/>
      <c r="Z34" s="21"/>
      <c r="AA34" s="21"/>
      <c r="AD34" s="1" t="s">
        <v>73</v>
      </c>
    </row>
    <row r="35" spans="2:30" ht="16.5" customHeight="1" x14ac:dyDescent="0.3">
      <c r="B35" s="438" t="s">
        <v>122</v>
      </c>
      <c r="C35" s="438" t="s">
        <v>186</v>
      </c>
      <c r="D35" s="438" t="s">
        <v>191</v>
      </c>
      <c r="E35" s="439">
        <v>0.1</v>
      </c>
      <c r="F35" s="438" t="s">
        <v>192</v>
      </c>
      <c r="G35" s="14" t="s">
        <v>126</v>
      </c>
      <c r="H35" s="440"/>
      <c r="I35" s="440"/>
      <c r="J35" s="440">
        <f t="shared" si="0"/>
        <v>0</v>
      </c>
      <c r="K35" s="441"/>
      <c r="L35" s="440"/>
      <c r="M35" s="440"/>
      <c r="N35" s="440"/>
      <c r="O35" s="441"/>
      <c r="P35" s="440"/>
      <c r="Q35" s="440"/>
      <c r="R35" s="440"/>
      <c r="S35" s="441"/>
      <c r="T35" s="440">
        <v>44990</v>
      </c>
      <c r="U35" s="440"/>
      <c r="V35" s="440">
        <v>44990</v>
      </c>
      <c r="W35" s="441"/>
      <c r="X35" s="442"/>
      <c r="Y35" s="21"/>
      <c r="Z35" s="21"/>
      <c r="AA35" s="21"/>
      <c r="AD35" s="1" t="s">
        <v>73</v>
      </c>
    </row>
    <row r="36" spans="2:30" ht="16.5" customHeight="1" x14ac:dyDescent="0.3">
      <c r="B36" s="448" t="s">
        <v>122</v>
      </c>
      <c r="C36" s="448" t="s">
        <v>186</v>
      </c>
      <c r="D36" s="448" t="s">
        <v>193</v>
      </c>
      <c r="E36" s="449">
        <v>0.1</v>
      </c>
      <c r="F36" s="448" t="s">
        <v>194</v>
      </c>
      <c r="G36" s="12" t="s">
        <v>126</v>
      </c>
      <c r="H36" s="450"/>
      <c r="I36" s="450"/>
      <c r="J36" s="450">
        <f t="shared" si="0"/>
        <v>0</v>
      </c>
      <c r="K36" s="451"/>
      <c r="L36" s="450"/>
      <c r="M36" s="450"/>
      <c r="N36" s="450"/>
      <c r="O36" s="451"/>
      <c r="P36" s="450"/>
      <c r="Q36" s="450"/>
      <c r="R36" s="450"/>
      <c r="S36" s="451"/>
      <c r="T36" s="450">
        <v>49990</v>
      </c>
      <c r="U36" s="450"/>
      <c r="V36" s="450">
        <f>+T36+U36</f>
        <v>49990</v>
      </c>
      <c r="W36" s="451"/>
      <c r="X36" s="452"/>
      <c r="Y36" s="25"/>
      <c r="Z36" s="25"/>
      <c r="AA36" s="25"/>
      <c r="AB36" s="26"/>
      <c r="AC36" s="26"/>
      <c r="AD36" s="1">
        <v>0</v>
      </c>
    </row>
    <row r="37" spans="2:30" ht="16.5" customHeight="1" x14ac:dyDescent="0.3">
      <c r="B37" s="438" t="s">
        <v>122</v>
      </c>
      <c r="C37" s="438" t="s">
        <v>195</v>
      </c>
      <c r="D37" s="438" t="s">
        <v>196</v>
      </c>
      <c r="E37" s="439">
        <v>0.1</v>
      </c>
      <c r="F37" s="438" t="s">
        <v>197</v>
      </c>
      <c r="G37" s="14" t="s">
        <v>126</v>
      </c>
      <c r="H37" s="440"/>
      <c r="I37" s="440"/>
      <c r="J37" s="440">
        <f t="shared" si="0"/>
        <v>0</v>
      </c>
      <c r="K37" s="441"/>
      <c r="L37" s="440"/>
      <c r="M37" s="440"/>
      <c r="N37" s="440"/>
      <c r="O37" s="441"/>
      <c r="P37" s="440">
        <v>32990</v>
      </c>
      <c r="Q37" s="440"/>
      <c r="R37" s="440">
        <f t="shared" si="1"/>
        <v>32990</v>
      </c>
      <c r="S37" s="441"/>
      <c r="T37" s="440"/>
      <c r="U37" s="440"/>
      <c r="V37" s="440"/>
      <c r="W37" s="441"/>
      <c r="X37" s="442"/>
      <c r="AD37" s="1" t="s">
        <v>73</v>
      </c>
    </row>
    <row r="38" spans="2:30" ht="16.5" customHeight="1" x14ac:dyDescent="0.3">
      <c r="B38" s="438" t="s">
        <v>122</v>
      </c>
      <c r="C38" s="438" t="s">
        <v>195</v>
      </c>
      <c r="D38" s="438" t="s">
        <v>198</v>
      </c>
      <c r="E38" s="439">
        <v>0.1</v>
      </c>
      <c r="F38" s="438" t="s">
        <v>199</v>
      </c>
      <c r="G38" s="14" t="s">
        <v>126</v>
      </c>
      <c r="H38" s="440"/>
      <c r="I38" s="440"/>
      <c r="J38" s="440"/>
      <c r="K38" s="441"/>
      <c r="L38" s="440"/>
      <c r="M38" s="440"/>
      <c r="N38" s="440"/>
      <c r="O38" s="441"/>
      <c r="P38" s="440"/>
      <c r="Q38" s="440"/>
      <c r="R38" s="440"/>
      <c r="S38" s="441"/>
      <c r="T38" s="440">
        <v>24990</v>
      </c>
      <c r="U38" s="440"/>
      <c r="V38" s="440">
        <f>+T38-U38</f>
        <v>24990</v>
      </c>
      <c r="W38" s="441"/>
      <c r="X38" s="442"/>
      <c r="AD38" s="1" t="s">
        <v>34</v>
      </c>
    </row>
    <row r="39" spans="2:30" ht="16.5" customHeight="1" x14ac:dyDescent="0.3">
      <c r="B39" s="438" t="s">
        <v>122</v>
      </c>
      <c r="C39" s="438" t="s">
        <v>195</v>
      </c>
      <c r="D39" s="438" t="s">
        <v>200</v>
      </c>
      <c r="E39" s="439">
        <v>0.1</v>
      </c>
      <c r="F39" s="438" t="s">
        <v>201</v>
      </c>
      <c r="G39" s="14" t="s">
        <v>126</v>
      </c>
      <c r="H39" s="440"/>
      <c r="I39" s="440"/>
      <c r="J39" s="440"/>
      <c r="K39" s="441"/>
      <c r="L39" s="440"/>
      <c r="M39" s="440"/>
      <c r="N39" s="440"/>
      <c r="O39" s="441"/>
      <c r="P39" s="440"/>
      <c r="Q39" s="440"/>
      <c r="R39" s="440"/>
      <c r="S39" s="441"/>
      <c r="T39" s="440">
        <v>28490</v>
      </c>
      <c r="U39" s="440"/>
      <c r="V39" s="440">
        <f t="shared" ref="V39:V40" si="4">+T39-U39</f>
        <v>28490</v>
      </c>
      <c r="W39" s="441"/>
      <c r="X39" s="442"/>
      <c r="AD39" s="1" t="s">
        <v>34</v>
      </c>
    </row>
    <row r="40" spans="2:30" ht="16.5" customHeight="1" x14ac:dyDescent="0.3">
      <c r="B40" s="438" t="s">
        <v>122</v>
      </c>
      <c r="C40" s="438" t="s">
        <v>195</v>
      </c>
      <c r="D40" s="438" t="s">
        <v>202</v>
      </c>
      <c r="E40" s="439">
        <v>0.1</v>
      </c>
      <c r="F40" s="438" t="s">
        <v>203</v>
      </c>
      <c r="G40" s="14" t="s">
        <v>126</v>
      </c>
      <c r="H40" s="440"/>
      <c r="I40" s="440"/>
      <c r="J40" s="440"/>
      <c r="K40" s="441"/>
      <c r="L40" s="440"/>
      <c r="M40" s="440"/>
      <c r="N40" s="440"/>
      <c r="O40" s="441"/>
      <c r="P40" s="440"/>
      <c r="Q40" s="440"/>
      <c r="R40" s="440"/>
      <c r="S40" s="441"/>
      <c r="T40" s="440">
        <v>29490</v>
      </c>
      <c r="U40" s="440"/>
      <c r="V40" s="440">
        <f t="shared" si="4"/>
        <v>29490</v>
      </c>
      <c r="W40" s="441"/>
      <c r="X40" s="442"/>
      <c r="AD40" s="1" t="s">
        <v>34</v>
      </c>
    </row>
    <row r="41" spans="2:30" ht="16.5" customHeight="1" x14ac:dyDescent="0.3">
      <c r="B41" s="438" t="s">
        <v>122</v>
      </c>
      <c r="C41" s="438" t="s">
        <v>195</v>
      </c>
      <c r="D41" s="438" t="s">
        <v>204</v>
      </c>
      <c r="E41" s="439">
        <v>0.1</v>
      </c>
      <c r="F41" s="438" t="s">
        <v>205</v>
      </c>
      <c r="G41" s="14" t="s">
        <v>126</v>
      </c>
      <c r="H41" s="440"/>
      <c r="I41" s="440"/>
      <c r="J41" s="440"/>
      <c r="K41" s="441"/>
      <c r="L41" s="440"/>
      <c r="M41" s="440"/>
      <c r="N41" s="440"/>
      <c r="O41" s="441"/>
      <c r="P41" s="440"/>
      <c r="Q41" s="440"/>
      <c r="R41" s="440"/>
      <c r="S41" s="441"/>
      <c r="T41" s="440">
        <v>33490</v>
      </c>
      <c r="U41" s="440"/>
      <c r="V41" s="440">
        <f>+T41-U41</f>
        <v>33490</v>
      </c>
      <c r="W41" s="441"/>
      <c r="X41" s="442"/>
      <c r="AD41" s="1" t="s">
        <v>34</v>
      </c>
    </row>
    <row r="42" spans="2:30" ht="16.5" customHeight="1" x14ac:dyDescent="0.3">
      <c r="B42" s="438" t="s">
        <v>122</v>
      </c>
      <c r="C42" s="438" t="s">
        <v>195</v>
      </c>
      <c r="D42" s="438" t="s">
        <v>206</v>
      </c>
      <c r="E42" s="439">
        <v>0.1</v>
      </c>
      <c r="F42" s="438" t="s">
        <v>207</v>
      </c>
      <c r="G42" s="14" t="s">
        <v>126</v>
      </c>
      <c r="H42" s="440"/>
      <c r="I42" s="440"/>
      <c r="J42" s="440"/>
      <c r="K42" s="441"/>
      <c r="L42" s="440"/>
      <c r="M42" s="440"/>
      <c r="N42" s="440"/>
      <c r="O42" s="441"/>
      <c r="P42" s="440"/>
      <c r="Q42" s="440"/>
      <c r="R42" s="440"/>
      <c r="S42" s="441"/>
      <c r="T42" s="440">
        <v>35490</v>
      </c>
      <c r="U42" s="440"/>
      <c r="V42" s="440">
        <f>+T42+U42</f>
        <v>35490</v>
      </c>
      <c r="W42" s="441"/>
      <c r="X42" s="442"/>
      <c r="AD42" s="1" t="s">
        <v>73</v>
      </c>
    </row>
    <row r="43" spans="2:30" ht="16.5" customHeight="1" x14ac:dyDescent="0.3">
      <c r="B43" s="448" t="s">
        <v>122</v>
      </c>
      <c r="C43" s="448" t="s">
        <v>195</v>
      </c>
      <c r="D43" s="448" t="s">
        <v>208</v>
      </c>
      <c r="E43" s="449">
        <v>0.1</v>
      </c>
      <c r="F43" s="448" t="s">
        <v>209</v>
      </c>
      <c r="G43" s="12" t="s">
        <v>126</v>
      </c>
      <c r="H43" s="450"/>
      <c r="I43" s="450"/>
      <c r="J43" s="450"/>
      <c r="K43" s="451"/>
      <c r="L43" s="450"/>
      <c r="M43" s="450"/>
      <c r="N43" s="450"/>
      <c r="O43" s="451"/>
      <c r="P43" s="450"/>
      <c r="Q43" s="450"/>
      <c r="R43" s="450"/>
      <c r="S43" s="451"/>
      <c r="T43" s="450">
        <v>40990</v>
      </c>
      <c r="U43" s="450"/>
      <c r="V43" s="450">
        <f>+T43+U43</f>
        <v>40990</v>
      </c>
      <c r="W43" s="451"/>
      <c r="X43" s="452"/>
      <c r="Y43" s="26"/>
      <c r="Z43" s="26"/>
      <c r="AA43" s="26"/>
      <c r="AB43" s="26"/>
      <c r="AC43" s="26"/>
      <c r="AD43" s="1">
        <v>0</v>
      </c>
    </row>
    <row r="44" spans="2:30" x14ac:dyDescent="0.3">
      <c r="B44" s="438" t="s">
        <v>122</v>
      </c>
      <c r="C44" s="438" t="s">
        <v>210</v>
      </c>
      <c r="D44" s="438" t="s">
        <v>211</v>
      </c>
      <c r="E44" s="439">
        <v>0.1</v>
      </c>
      <c r="F44" s="438" t="s">
        <v>212</v>
      </c>
      <c r="G44" s="14" t="s">
        <v>126</v>
      </c>
      <c r="H44" s="440"/>
      <c r="I44" s="440"/>
      <c r="J44" s="440"/>
      <c r="K44" s="441"/>
      <c r="L44" s="440"/>
      <c r="M44" s="440"/>
      <c r="N44" s="440"/>
      <c r="O44" s="441"/>
      <c r="P44" s="440"/>
      <c r="Q44" s="440"/>
      <c r="R44" s="440"/>
      <c r="S44" s="441"/>
      <c r="T44" s="440">
        <v>18990</v>
      </c>
      <c r="U44" s="440"/>
      <c r="V44" s="440">
        <f t="shared" ref="V44:V54" si="5">+T44-U44</f>
        <v>18990</v>
      </c>
      <c r="W44" s="441"/>
      <c r="X44" s="442"/>
      <c r="AD44" s="1" t="s">
        <v>34</v>
      </c>
    </row>
    <row r="45" spans="2:30" x14ac:dyDescent="0.3">
      <c r="B45" s="438" t="s">
        <v>122</v>
      </c>
      <c r="C45" s="438" t="s">
        <v>210</v>
      </c>
      <c r="D45" s="438" t="s">
        <v>213</v>
      </c>
      <c r="E45" s="439">
        <v>0.1</v>
      </c>
      <c r="F45" s="438" t="s">
        <v>214</v>
      </c>
      <c r="G45" s="14" t="s">
        <v>126</v>
      </c>
      <c r="H45" s="440"/>
      <c r="I45" s="440"/>
      <c r="J45" s="440"/>
      <c r="K45" s="441"/>
      <c r="L45" s="440"/>
      <c r="M45" s="440"/>
      <c r="N45" s="440"/>
      <c r="O45" s="441"/>
      <c r="P45" s="440"/>
      <c r="Q45" s="440"/>
      <c r="R45" s="440"/>
      <c r="S45" s="441"/>
      <c r="T45" s="440">
        <v>21990</v>
      </c>
      <c r="U45" s="440"/>
      <c r="V45" s="440">
        <f t="shared" si="5"/>
        <v>21990</v>
      </c>
      <c r="W45" s="441"/>
      <c r="X45" s="442"/>
      <c r="AD45" s="1" t="s">
        <v>34</v>
      </c>
    </row>
    <row r="46" spans="2:30" x14ac:dyDescent="0.3">
      <c r="B46" s="438" t="s">
        <v>122</v>
      </c>
      <c r="C46" s="438" t="s">
        <v>210</v>
      </c>
      <c r="D46" s="438" t="s">
        <v>215</v>
      </c>
      <c r="E46" s="439">
        <v>0.1</v>
      </c>
      <c r="F46" s="438" t="s">
        <v>216</v>
      </c>
      <c r="G46" s="14" t="s">
        <v>126</v>
      </c>
      <c r="H46" s="440"/>
      <c r="I46" s="440"/>
      <c r="J46" s="440"/>
      <c r="K46" s="441"/>
      <c r="L46" s="440"/>
      <c r="M46" s="440"/>
      <c r="N46" s="440"/>
      <c r="O46" s="441"/>
      <c r="P46" s="440"/>
      <c r="Q46" s="440"/>
      <c r="R46" s="440"/>
      <c r="S46" s="441"/>
      <c r="T46" s="440">
        <v>23490</v>
      </c>
      <c r="U46" s="440"/>
      <c r="V46" s="440">
        <f t="shared" si="5"/>
        <v>23490</v>
      </c>
      <c r="W46" s="441"/>
      <c r="X46" s="442"/>
      <c r="AD46" s="1" t="s">
        <v>34</v>
      </c>
    </row>
    <row r="47" spans="2:30" x14ac:dyDescent="0.3">
      <c r="B47" s="438" t="s">
        <v>122</v>
      </c>
      <c r="C47" s="438" t="s">
        <v>210</v>
      </c>
      <c r="D47" s="438" t="s">
        <v>217</v>
      </c>
      <c r="E47" s="439">
        <v>0.1</v>
      </c>
      <c r="F47" s="438" t="s">
        <v>218</v>
      </c>
      <c r="G47" s="14" t="s">
        <v>126</v>
      </c>
      <c r="H47" s="440"/>
      <c r="I47" s="440"/>
      <c r="J47" s="440">
        <f t="shared" si="0"/>
        <v>0</v>
      </c>
      <c r="K47" s="441"/>
      <c r="L47" s="440"/>
      <c r="M47" s="440"/>
      <c r="N47" s="440"/>
      <c r="O47" s="441"/>
      <c r="P47" s="440">
        <v>24990</v>
      </c>
      <c r="Q47" s="440"/>
      <c r="R47" s="440">
        <f t="shared" si="1"/>
        <v>24990</v>
      </c>
      <c r="S47" s="441"/>
      <c r="T47" s="440">
        <v>25990</v>
      </c>
      <c r="U47" s="440"/>
      <c r="V47" s="440">
        <f t="shared" si="5"/>
        <v>25990</v>
      </c>
      <c r="W47" s="441"/>
      <c r="X47" s="442"/>
      <c r="AD47" s="1" t="s">
        <v>34</v>
      </c>
    </row>
    <row r="48" spans="2:30" x14ac:dyDescent="0.3">
      <c r="B48" s="448" t="s">
        <v>122</v>
      </c>
      <c r="C48" s="448" t="s">
        <v>210</v>
      </c>
      <c r="D48" s="448" t="s">
        <v>219</v>
      </c>
      <c r="E48" s="449">
        <v>0.1</v>
      </c>
      <c r="F48" s="448" t="s">
        <v>220</v>
      </c>
      <c r="G48" s="12" t="s">
        <v>126</v>
      </c>
      <c r="H48" s="450"/>
      <c r="I48" s="450"/>
      <c r="J48" s="450">
        <f t="shared" si="0"/>
        <v>0</v>
      </c>
      <c r="K48" s="451"/>
      <c r="L48" s="450"/>
      <c r="M48" s="450"/>
      <c r="N48" s="450"/>
      <c r="O48" s="451"/>
      <c r="P48" s="450">
        <v>25990</v>
      </c>
      <c r="Q48" s="450"/>
      <c r="R48" s="450">
        <f t="shared" si="1"/>
        <v>25990</v>
      </c>
      <c r="S48" s="451"/>
      <c r="T48" s="450">
        <v>26990</v>
      </c>
      <c r="U48" s="450"/>
      <c r="V48" s="450">
        <f t="shared" si="5"/>
        <v>26990</v>
      </c>
      <c r="W48" s="451"/>
      <c r="X48" s="442"/>
      <c r="AD48" s="1" t="s">
        <v>73</v>
      </c>
    </row>
    <row r="49" spans="2:30" x14ac:dyDescent="0.3">
      <c r="B49" s="438" t="s">
        <v>122</v>
      </c>
      <c r="C49" s="438" t="s">
        <v>221</v>
      </c>
      <c r="D49" s="438" t="s">
        <v>222</v>
      </c>
      <c r="E49" s="439">
        <v>0.1</v>
      </c>
      <c r="F49" s="438" t="s">
        <v>223</v>
      </c>
      <c r="G49" s="14" t="s">
        <v>126</v>
      </c>
      <c r="H49" s="440"/>
      <c r="I49" s="440"/>
      <c r="J49" s="440">
        <f t="shared" si="0"/>
        <v>0</v>
      </c>
      <c r="K49" s="441"/>
      <c r="L49" s="440"/>
      <c r="M49" s="440"/>
      <c r="N49" s="440"/>
      <c r="O49" s="441"/>
      <c r="P49" s="440"/>
      <c r="Q49" s="440"/>
      <c r="R49" s="440"/>
      <c r="S49" s="441"/>
      <c r="T49" s="440">
        <v>23490</v>
      </c>
      <c r="U49" s="440"/>
      <c r="V49" s="440">
        <f t="shared" si="5"/>
        <v>23490</v>
      </c>
      <c r="W49" s="441"/>
      <c r="X49" s="442"/>
      <c r="AD49" s="1" t="s">
        <v>34</v>
      </c>
    </row>
    <row r="50" spans="2:30" x14ac:dyDescent="0.3">
      <c r="B50" s="438" t="s">
        <v>122</v>
      </c>
      <c r="C50" s="438" t="s">
        <v>221</v>
      </c>
      <c r="D50" s="438" t="s">
        <v>224</v>
      </c>
      <c r="E50" s="439">
        <v>0.1</v>
      </c>
      <c r="F50" s="438" t="s">
        <v>225</v>
      </c>
      <c r="G50" s="14" t="s">
        <v>126</v>
      </c>
      <c r="H50" s="440"/>
      <c r="I50" s="440"/>
      <c r="J50" s="440">
        <f t="shared" si="0"/>
        <v>0</v>
      </c>
      <c r="K50" s="441"/>
      <c r="L50" s="440"/>
      <c r="M50" s="440"/>
      <c r="N50" s="440"/>
      <c r="O50" s="441"/>
      <c r="P50" s="440"/>
      <c r="Q50" s="440"/>
      <c r="R50" s="440"/>
      <c r="S50" s="441"/>
      <c r="T50" s="440">
        <v>24490</v>
      </c>
      <c r="U50" s="440"/>
      <c r="V50" s="440">
        <f t="shared" si="5"/>
        <v>24490</v>
      </c>
      <c r="W50" s="441"/>
      <c r="X50" s="442"/>
      <c r="AD50" s="1" t="s">
        <v>34</v>
      </c>
    </row>
    <row r="51" spans="2:30" x14ac:dyDescent="0.3">
      <c r="B51" s="438" t="s">
        <v>122</v>
      </c>
      <c r="C51" s="438" t="s">
        <v>221</v>
      </c>
      <c r="D51" s="438" t="s">
        <v>226</v>
      </c>
      <c r="E51" s="439">
        <v>0.1</v>
      </c>
      <c r="F51" s="438" t="s">
        <v>227</v>
      </c>
      <c r="G51" s="14" t="s">
        <v>126</v>
      </c>
      <c r="H51" s="440"/>
      <c r="I51" s="440"/>
      <c r="J51" s="440">
        <f t="shared" si="0"/>
        <v>0</v>
      </c>
      <c r="K51" s="441"/>
      <c r="L51" s="440"/>
      <c r="M51" s="440"/>
      <c r="N51" s="440"/>
      <c r="O51" s="441"/>
      <c r="P51" s="440"/>
      <c r="Q51" s="440"/>
      <c r="R51" s="440"/>
      <c r="S51" s="441"/>
      <c r="T51" s="440">
        <v>26490</v>
      </c>
      <c r="U51" s="440"/>
      <c r="V51" s="440">
        <f t="shared" si="5"/>
        <v>26490</v>
      </c>
      <c r="W51" s="441"/>
      <c r="X51" s="442"/>
      <c r="AD51" s="1" t="s">
        <v>34</v>
      </c>
    </row>
    <row r="52" spans="2:30" x14ac:dyDescent="0.3">
      <c r="B52" s="438" t="s">
        <v>122</v>
      </c>
      <c r="C52" s="438" t="s">
        <v>221</v>
      </c>
      <c r="D52" s="438" t="s">
        <v>228</v>
      </c>
      <c r="E52" s="439">
        <v>0.1</v>
      </c>
      <c r="F52" s="438" t="s">
        <v>229</v>
      </c>
      <c r="G52" s="14" t="s">
        <v>126</v>
      </c>
      <c r="H52" s="440"/>
      <c r="I52" s="440"/>
      <c r="J52" s="440">
        <f t="shared" si="0"/>
        <v>0</v>
      </c>
      <c r="K52" s="441"/>
      <c r="L52" s="440"/>
      <c r="M52" s="440"/>
      <c r="N52" s="440"/>
      <c r="O52" s="441"/>
      <c r="P52" s="440">
        <v>26490</v>
      </c>
      <c r="Q52" s="440"/>
      <c r="R52" s="440">
        <f>+P52-Q52</f>
        <v>26490</v>
      </c>
      <c r="S52" s="441"/>
      <c r="T52" s="440">
        <v>27490</v>
      </c>
      <c r="U52" s="440"/>
      <c r="V52" s="440">
        <f t="shared" si="5"/>
        <v>27490</v>
      </c>
      <c r="W52" s="441"/>
      <c r="X52" s="442"/>
      <c r="AD52" s="1" t="s">
        <v>34</v>
      </c>
    </row>
    <row r="53" spans="2:30" ht="16.5" customHeight="1" x14ac:dyDescent="0.3">
      <c r="B53" s="438" t="s">
        <v>122</v>
      </c>
      <c r="C53" s="438" t="s">
        <v>221</v>
      </c>
      <c r="D53" s="438" t="s">
        <v>230</v>
      </c>
      <c r="E53" s="439">
        <v>0.1</v>
      </c>
      <c r="F53" s="438" t="s">
        <v>231</v>
      </c>
      <c r="G53" s="14" t="s">
        <v>126</v>
      </c>
      <c r="H53" s="440"/>
      <c r="I53" s="440"/>
      <c r="J53" s="440">
        <f t="shared" si="0"/>
        <v>0</v>
      </c>
      <c r="K53" s="441"/>
      <c r="L53" s="440"/>
      <c r="M53" s="440"/>
      <c r="N53" s="440"/>
      <c r="O53" s="441"/>
      <c r="P53" s="440">
        <v>28490</v>
      </c>
      <c r="Q53" s="440">
        <v>0</v>
      </c>
      <c r="R53" s="440">
        <f t="shared" si="1"/>
        <v>28490</v>
      </c>
      <c r="S53" s="441"/>
      <c r="T53" s="440">
        <v>29490</v>
      </c>
      <c r="U53" s="440">
        <v>0</v>
      </c>
      <c r="V53" s="440">
        <f t="shared" si="5"/>
        <v>29490</v>
      </c>
      <c r="W53" s="441"/>
      <c r="X53" s="442"/>
      <c r="AD53" s="1" t="s">
        <v>34</v>
      </c>
    </row>
    <row r="54" spans="2:30" x14ac:dyDescent="0.3">
      <c r="B54" s="438" t="s">
        <v>122</v>
      </c>
      <c r="C54" s="438" t="s">
        <v>221</v>
      </c>
      <c r="D54" s="438" t="s">
        <v>232</v>
      </c>
      <c r="E54" s="439">
        <v>0.1</v>
      </c>
      <c r="F54" s="438" t="s">
        <v>233</v>
      </c>
      <c r="G54" s="14" t="s">
        <v>126</v>
      </c>
      <c r="H54" s="440"/>
      <c r="I54" s="440"/>
      <c r="J54" s="440">
        <f t="shared" si="0"/>
        <v>0</v>
      </c>
      <c r="K54" s="441"/>
      <c r="L54" s="440"/>
      <c r="M54" s="440"/>
      <c r="N54" s="440"/>
      <c r="O54" s="453"/>
      <c r="P54" s="440">
        <v>29990</v>
      </c>
      <c r="Q54" s="440">
        <v>0</v>
      </c>
      <c r="R54" s="440">
        <f t="shared" si="1"/>
        <v>29990</v>
      </c>
      <c r="S54" s="441"/>
      <c r="T54" s="440">
        <v>30990</v>
      </c>
      <c r="U54" s="440">
        <v>0</v>
      </c>
      <c r="V54" s="440">
        <f t="shared" si="5"/>
        <v>30990</v>
      </c>
      <c r="W54" s="441"/>
      <c r="X54" s="442"/>
      <c r="AD54" s="1" t="s">
        <v>73</v>
      </c>
    </row>
    <row r="55" spans="2:30" x14ac:dyDescent="0.3">
      <c r="B55" s="448" t="s">
        <v>122</v>
      </c>
      <c r="C55" s="448" t="s">
        <v>221</v>
      </c>
      <c r="D55" s="448" t="s">
        <v>234</v>
      </c>
      <c r="E55" s="449">
        <v>0.1</v>
      </c>
      <c r="F55" s="448" t="s">
        <v>235</v>
      </c>
      <c r="G55" s="12" t="s">
        <v>126</v>
      </c>
      <c r="H55" s="450"/>
      <c r="I55" s="450"/>
      <c r="J55" s="450">
        <f t="shared" si="0"/>
        <v>0</v>
      </c>
      <c r="K55" s="451"/>
      <c r="L55" s="450">
        <v>29490</v>
      </c>
      <c r="M55" s="450"/>
      <c r="N55" s="450">
        <f t="shared" si="3"/>
        <v>29490</v>
      </c>
      <c r="O55" s="451"/>
      <c r="P55" s="450">
        <v>32990</v>
      </c>
      <c r="Q55" s="450">
        <v>0</v>
      </c>
      <c r="R55" s="450">
        <f t="shared" si="1"/>
        <v>32990</v>
      </c>
      <c r="S55" s="451"/>
      <c r="T55" s="450"/>
      <c r="U55" s="450"/>
      <c r="V55" s="450"/>
      <c r="W55" s="451"/>
      <c r="X55" s="452"/>
      <c r="Y55" s="26"/>
      <c r="Z55" s="26"/>
      <c r="AA55" s="26"/>
      <c r="AB55" s="26"/>
      <c r="AC55" s="26"/>
      <c r="AD55" s="1" t="s">
        <v>73</v>
      </c>
    </row>
    <row r="56" spans="2:30" x14ac:dyDescent="0.3">
      <c r="B56" s="438" t="s">
        <v>122</v>
      </c>
      <c r="C56" s="438" t="s">
        <v>236</v>
      </c>
      <c r="D56" s="438" t="s">
        <v>237</v>
      </c>
      <c r="E56" s="439">
        <v>0</v>
      </c>
      <c r="F56" s="438" t="s">
        <v>238</v>
      </c>
      <c r="G56" s="14" t="s">
        <v>239</v>
      </c>
      <c r="H56" s="440"/>
      <c r="I56" s="440"/>
      <c r="J56" s="440">
        <f t="shared" si="0"/>
        <v>0</v>
      </c>
      <c r="K56" s="441"/>
      <c r="L56" s="440"/>
      <c r="M56" s="440"/>
      <c r="N56" s="440">
        <f t="shared" si="3"/>
        <v>0</v>
      </c>
      <c r="O56" s="441"/>
      <c r="P56" s="440">
        <v>27490</v>
      </c>
      <c r="Q56" s="440"/>
      <c r="R56" s="440">
        <f t="shared" si="1"/>
        <v>27490</v>
      </c>
      <c r="S56" s="441" t="s">
        <v>240</v>
      </c>
      <c r="T56" s="440">
        <v>28490</v>
      </c>
      <c r="U56" s="440"/>
      <c r="V56" s="440">
        <f>+T56-U56</f>
        <v>28490</v>
      </c>
      <c r="W56" s="441" t="s">
        <v>240</v>
      </c>
      <c r="X56" s="442"/>
      <c r="AD56" s="1" t="s">
        <v>34</v>
      </c>
    </row>
    <row r="57" spans="2:30" x14ac:dyDescent="0.3">
      <c r="B57" s="438" t="s">
        <v>122</v>
      </c>
      <c r="C57" s="438" t="s">
        <v>236</v>
      </c>
      <c r="D57" s="438" t="s">
        <v>241</v>
      </c>
      <c r="E57" s="439">
        <v>0</v>
      </c>
      <c r="F57" s="438" t="s">
        <v>242</v>
      </c>
      <c r="G57" s="14" t="s">
        <v>239</v>
      </c>
      <c r="H57" s="440"/>
      <c r="I57" s="440"/>
      <c r="J57" s="440">
        <f t="shared" si="0"/>
        <v>0</v>
      </c>
      <c r="K57" s="441"/>
      <c r="L57" s="440"/>
      <c r="M57" s="440"/>
      <c r="N57" s="440">
        <f t="shared" si="3"/>
        <v>0</v>
      </c>
      <c r="O57" s="441"/>
      <c r="P57" s="440"/>
      <c r="Q57" s="440"/>
      <c r="R57" s="440">
        <f t="shared" si="1"/>
        <v>0</v>
      </c>
      <c r="S57" s="441"/>
      <c r="T57" s="440">
        <v>29990</v>
      </c>
      <c r="U57" s="440"/>
      <c r="V57" s="440">
        <f>+T57-U57</f>
        <v>29990</v>
      </c>
      <c r="W57" s="441" t="s">
        <v>243</v>
      </c>
      <c r="X57" s="442"/>
      <c r="AD57" s="1" t="s">
        <v>34</v>
      </c>
    </row>
    <row r="58" spans="2:30" x14ac:dyDescent="0.3">
      <c r="B58" s="438" t="s">
        <v>122</v>
      </c>
      <c r="C58" s="438" t="s">
        <v>236</v>
      </c>
      <c r="D58" s="438" t="s">
        <v>244</v>
      </c>
      <c r="E58" s="439">
        <v>0</v>
      </c>
      <c r="F58" s="438" t="s">
        <v>245</v>
      </c>
      <c r="G58" s="14" t="s">
        <v>239</v>
      </c>
      <c r="H58" s="440"/>
      <c r="I58" s="440"/>
      <c r="J58" s="440">
        <f t="shared" si="0"/>
        <v>0</v>
      </c>
      <c r="K58" s="441"/>
      <c r="L58" s="440"/>
      <c r="M58" s="440"/>
      <c r="N58" s="440">
        <f t="shared" si="3"/>
        <v>0</v>
      </c>
      <c r="O58" s="441"/>
      <c r="P58" s="440"/>
      <c r="Q58" s="440"/>
      <c r="R58" s="440">
        <f t="shared" si="1"/>
        <v>0</v>
      </c>
      <c r="S58" s="441"/>
      <c r="T58" s="440">
        <v>28990</v>
      </c>
      <c r="U58" s="440"/>
      <c r="V58" s="440">
        <f>+T58-U58</f>
        <v>28990</v>
      </c>
      <c r="W58" s="441" t="s">
        <v>240</v>
      </c>
      <c r="X58" s="442"/>
      <c r="AD58" s="1" t="s">
        <v>34</v>
      </c>
    </row>
    <row r="59" spans="2:30" ht="15" thickBot="1" x14ac:dyDescent="0.35">
      <c r="B59" s="457" t="s">
        <v>122</v>
      </c>
      <c r="C59" s="457" t="s">
        <v>236</v>
      </c>
      <c r="D59" s="457" t="s">
        <v>246</v>
      </c>
      <c r="E59" s="458">
        <v>0</v>
      </c>
      <c r="F59" s="457" t="s">
        <v>247</v>
      </c>
      <c r="G59" s="30" t="s">
        <v>239</v>
      </c>
      <c r="H59" s="459"/>
      <c r="I59" s="459"/>
      <c r="J59" s="459">
        <f t="shared" si="0"/>
        <v>0</v>
      </c>
      <c r="K59" s="460"/>
      <c r="L59" s="459"/>
      <c r="M59" s="459"/>
      <c r="N59" s="459">
        <f t="shared" si="3"/>
        <v>0</v>
      </c>
      <c r="O59" s="460"/>
      <c r="P59" s="459"/>
      <c r="Q59" s="459"/>
      <c r="R59" s="459">
        <f t="shared" si="1"/>
        <v>0</v>
      </c>
      <c r="S59" s="460"/>
      <c r="T59" s="459">
        <v>34490</v>
      </c>
      <c r="U59" s="459"/>
      <c r="V59" s="459">
        <f>+T59-U59</f>
        <v>34490</v>
      </c>
      <c r="W59" s="460" t="s">
        <v>243</v>
      </c>
      <c r="X59" s="442"/>
      <c r="AD59" s="1" t="s">
        <v>34</v>
      </c>
    </row>
    <row r="60" spans="2:30" x14ac:dyDescent="0.3">
      <c r="P60" s="170"/>
    </row>
    <row r="61" spans="2:30" x14ac:dyDescent="0.3">
      <c r="P61" s="170"/>
    </row>
    <row r="63" spans="2:30" x14ac:dyDescent="0.3">
      <c r="P63" s="170"/>
    </row>
    <row r="66" spans="16:16" x14ac:dyDescent="0.3">
      <c r="P66" s="170"/>
    </row>
  </sheetData>
  <conditionalFormatting sqref="Y34:AA36 Y29:AA30 Y6:AA27">
    <cfRule type="cellIs" dxfId="186" priority="147" operator="between">
      <formula>0.01</formula>
      <formula>0.06</formula>
    </cfRule>
  </conditionalFormatting>
  <conditionalFormatting sqref="Y34:AA36 Y29:AA30 Y6:AA27">
    <cfRule type="expression" dxfId="185" priority="148">
      <formula>#REF!&lt;&gt;#REF!</formula>
    </cfRule>
  </conditionalFormatting>
  <conditionalFormatting sqref="B54 B56:B58 O34:O35 K34:K35 S34:S35 B20:F20 O20 K20 S20 B51:F52 O51:O52 K51:K52 S51:S52 B24:F24 O24 K24 S24 B34:D35 X24 X51:X52 X20 X34:X35 B30:E30 F34:F35 B15:F15 O15 K15 S15 W15:X15">
    <cfRule type="expression" dxfId="184" priority="139">
      <formula>$B15&lt;&gt;$B16</formula>
    </cfRule>
  </conditionalFormatting>
  <conditionalFormatting sqref="B12:F13 O12:O13 K12:K13 S12:S13 W12:X13">
    <cfRule type="expression" dxfId="183" priority="140">
      <formula>$B12&lt;&gt;#REF!</formula>
    </cfRule>
  </conditionalFormatting>
  <conditionalFormatting sqref="B55 X27">
    <cfRule type="expression" dxfId="182" priority="141">
      <formula>$B27&lt;&gt;#REF!</formula>
    </cfRule>
  </conditionalFormatting>
  <conditionalFormatting sqref="D14:F14 O19 K19 S19 B19:F19 O14 K14 S14 X14 X19 O25 K25 S25 B25:F25 W25:X25">
    <cfRule type="expression" dxfId="181" priority="138">
      <formula>$B14&lt;&gt;$B16</formula>
    </cfRule>
  </conditionalFormatting>
  <conditionalFormatting sqref="B18 B17:F17 O17:O18 K17:K18 S17:S18 X17:X18">
    <cfRule type="expression" dxfId="180" priority="142">
      <formula>$B17&lt;&gt;#REF!</formula>
    </cfRule>
  </conditionalFormatting>
  <conditionalFormatting sqref="B22:F22 O22:O23 K22:K23 S22:S23 X22:X23 E38:E43 F23">
    <cfRule type="expression" dxfId="179" priority="143">
      <formula>$B22&lt;&gt;#REF!</formula>
    </cfRule>
  </conditionalFormatting>
  <conditionalFormatting sqref="B53">
    <cfRule type="expression" dxfId="178" priority="137">
      <formula>$B53&lt;&gt;#REF!</formula>
    </cfRule>
  </conditionalFormatting>
  <conditionalFormatting sqref="B6:B7 B9">
    <cfRule type="expression" dxfId="177" priority="135">
      <formula>$B6&lt;&gt;$B7</formula>
    </cfRule>
  </conditionalFormatting>
  <conditionalFormatting sqref="B8">
    <cfRule type="expression" dxfId="176" priority="136">
      <formula>$B8&lt;&gt;#REF!</formula>
    </cfRule>
  </conditionalFormatting>
  <conditionalFormatting sqref="B11">
    <cfRule type="expression" dxfId="175" priority="133">
      <formula>$B11&lt;&gt;#REF!</formula>
    </cfRule>
  </conditionalFormatting>
  <conditionalFormatting sqref="B10">
    <cfRule type="expression" dxfId="174" priority="134">
      <formula>$B10&lt;&gt;#REF!</formula>
    </cfRule>
  </conditionalFormatting>
  <conditionalFormatting sqref="B49:D50 F49:F50 O49:O50 K49:K50 S49:S50 X49:X50">
    <cfRule type="expression" dxfId="173" priority="144">
      <formula>$B49&lt;&gt;$B52</formula>
    </cfRule>
  </conditionalFormatting>
  <conditionalFormatting sqref="B21">
    <cfRule type="expression" dxfId="172" priority="145">
      <formula>$B21&lt;&gt;#REF!</formula>
    </cfRule>
  </conditionalFormatting>
  <conditionalFormatting sqref="B59">
    <cfRule type="expression" dxfId="171" priority="146">
      <formula>$B59&lt;&gt;#REF!</formula>
    </cfRule>
  </conditionalFormatting>
  <conditionalFormatting sqref="E54:F54 E56:F58">
    <cfRule type="expression" dxfId="170" priority="128">
      <formula>$B54&lt;&gt;$B55</formula>
    </cfRule>
  </conditionalFormatting>
  <conditionalFormatting sqref="E55:F55">
    <cfRule type="expression" dxfId="169" priority="129">
      <formula>$B55&lt;&gt;#REF!</formula>
    </cfRule>
  </conditionalFormatting>
  <conditionalFormatting sqref="E18:F18">
    <cfRule type="expression" dxfId="168" priority="130">
      <formula>$B18&lt;&gt;#REF!</formula>
    </cfRule>
  </conditionalFormatting>
  <conditionalFormatting sqref="E53:F53">
    <cfRule type="expression" dxfId="167" priority="127">
      <formula>$B53&lt;&gt;#REF!</formula>
    </cfRule>
  </conditionalFormatting>
  <conditionalFormatting sqref="E6:F7 E9:F9">
    <cfRule type="expression" dxfId="166" priority="125">
      <formula>$B6&lt;&gt;$B7</formula>
    </cfRule>
  </conditionalFormatting>
  <conditionalFormatting sqref="E8:F8">
    <cfRule type="expression" dxfId="165" priority="126">
      <formula>$B8&lt;&gt;#REF!</formula>
    </cfRule>
  </conditionalFormatting>
  <conditionalFormatting sqref="E11:F11">
    <cfRule type="expression" dxfId="164" priority="123">
      <formula>$B11&lt;&gt;#REF!</formula>
    </cfRule>
  </conditionalFormatting>
  <conditionalFormatting sqref="E10:F10">
    <cfRule type="expression" dxfId="163" priority="124">
      <formula>$B10&lt;&gt;#REF!</formula>
    </cfRule>
  </conditionalFormatting>
  <conditionalFormatting sqref="E21:F21">
    <cfRule type="expression" dxfId="162" priority="131">
      <formula>$B21&lt;&gt;#REF!</formula>
    </cfRule>
  </conditionalFormatting>
  <conditionalFormatting sqref="F30">
    <cfRule type="expression" dxfId="161" priority="122">
      <formula>$B30&lt;&gt;$B31</formula>
    </cfRule>
  </conditionalFormatting>
  <conditionalFormatting sqref="E59:F59">
    <cfRule type="expression" dxfId="160" priority="132">
      <formula>$B59&lt;&gt;#REF!</formula>
    </cfRule>
  </conditionalFormatting>
  <conditionalFormatting sqref="C54 C56:C58">
    <cfRule type="expression" dxfId="159" priority="117">
      <formula>$B54&lt;&gt;$B55</formula>
    </cfRule>
  </conditionalFormatting>
  <conditionalFormatting sqref="C55">
    <cfRule type="expression" dxfId="158" priority="118">
      <formula>$B55&lt;&gt;#REF!</formula>
    </cfRule>
  </conditionalFormatting>
  <conditionalFormatting sqref="C18">
    <cfRule type="expression" dxfId="157" priority="119">
      <formula>$B18&lt;&gt;#REF!</formula>
    </cfRule>
  </conditionalFormatting>
  <conditionalFormatting sqref="C53">
    <cfRule type="expression" dxfId="156" priority="116">
      <formula>$B53&lt;&gt;#REF!</formula>
    </cfRule>
  </conditionalFormatting>
  <conditionalFormatting sqref="C6:C7 C9">
    <cfRule type="expression" dxfId="155" priority="114">
      <formula>$B6&lt;&gt;$B7</formula>
    </cfRule>
  </conditionalFormatting>
  <conditionalFormatting sqref="C8">
    <cfRule type="expression" dxfId="154" priority="115">
      <formula>$B8&lt;&gt;#REF!</formula>
    </cfRule>
  </conditionalFormatting>
  <conditionalFormatting sqref="C11">
    <cfRule type="expression" dxfId="153" priority="112">
      <formula>$B11&lt;&gt;#REF!</formula>
    </cfRule>
  </conditionalFormatting>
  <conditionalFormatting sqref="C10">
    <cfRule type="expression" dxfId="152" priority="113">
      <formula>$B10&lt;&gt;#REF!</formula>
    </cfRule>
  </conditionalFormatting>
  <conditionalFormatting sqref="C21">
    <cfRule type="expression" dxfId="151" priority="120">
      <formula>$B21&lt;&gt;#REF!</formula>
    </cfRule>
  </conditionalFormatting>
  <conditionalFormatting sqref="C59">
    <cfRule type="expression" dxfId="150" priority="121">
      <formula>$B59&lt;&gt;#REF!</formula>
    </cfRule>
  </conditionalFormatting>
  <conditionalFormatting sqref="D54 D56:D58">
    <cfRule type="expression" dxfId="149" priority="107">
      <formula>$B54&lt;&gt;$B55</formula>
    </cfRule>
  </conditionalFormatting>
  <conditionalFormatting sqref="D55">
    <cfRule type="expression" dxfId="148" priority="108">
      <formula>$B55&lt;&gt;#REF!</formula>
    </cfRule>
  </conditionalFormatting>
  <conditionalFormatting sqref="D18">
    <cfRule type="expression" dxfId="147" priority="109">
      <formula>$B18&lt;&gt;#REF!</formula>
    </cfRule>
  </conditionalFormatting>
  <conditionalFormatting sqref="D53">
    <cfRule type="expression" dxfId="146" priority="106">
      <formula>$B53&lt;&gt;#REF!</formula>
    </cfRule>
  </conditionalFormatting>
  <conditionalFormatting sqref="D6:D7 D9">
    <cfRule type="expression" dxfId="145" priority="104">
      <formula>$B6&lt;&gt;$B7</formula>
    </cfRule>
  </conditionalFormatting>
  <conditionalFormatting sqref="D8">
    <cfRule type="expression" dxfId="144" priority="105">
      <formula>$B8&lt;&gt;#REF!</formula>
    </cfRule>
  </conditionalFormatting>
  <conditionalFormatting sqref="D11">
    <cfRule type="expression" dxfId="143" priority="102">
      <formula>$B11&lt;&gt;#REF!</formula>
    </cfRule>
  </conditionalFormatting>
  <conditionalFormatting sqref="D10">
    <cfRule type="expression" dxfId="142" priority="103">
      <formula>$B10&lt;&gt;#REF!</formula>
    </cfRule>
  </conditionalFormatting>
  <conditionalFormatting sqref="D21">
    <cfRule type="expression" dxfId="141" priority="110">
      <formula>$B21&lt;&gt;#REF!</formula>
    </cfRule>
  </conditionalFormatting>
  <conditionalFormatting sqref="D59">
    <cfRule type="expression" dxfId="140" priority="111">
      <formula>$B59&lt;&gt;#REF!</formula>
    </cfRule>
  </conditionalFormatting>
  <conditionalFormatting sqref="O54">
    <cfRule type="expression" dxfId="139" priority="99">
      <formula>$B54&lt;&gt;$B55</formula>
    </cfRule>
  </conditionalFormatting>
  <conditionalFormatting sqref="O55">
    <cfRule type="expression" dxfId="138" priority="100">
      <formula>$B55&lt;&gt;#REF!</formula>
    </cfRule>
  </conditionalFormatting>
  <conditionalFormatting sqref="O53">
    <cfRule type="expression" dxfId="137" priority="98">
      <formula>$B53&lt;&gt;#REF!</formula>
    </cfRule>
  </conditionalFormatting>
  <conditionalFormatting sqref="O6:O7 O9">
    <cfRule type="expression" dxfId="136" priority="96">
      <formula>$B6&lt;&gt;$B7</formula>
    </cfRule>
  </conditionalFormatting>
  <conditionalFormatting sqref="O8">
    <cfRule type="expression" dxfId="135" priority="97">
      <formula>$B8&lt;&gt;#REF!</formula>
    </cfRule>
  </conditionalFormatting>
  <conditionalFormatting sqref="O11">
    <cfRule type="expression" dxfId="134" priority="94">
      <formula>$B11&lt;&gt;#REF!</formula>
    </cfRule>
  </conditionalFormatting>
  <conditionalFormatting sqref="O10">
    <cfRule type="expression" dxfId="133" priority="95">
      <formula>$B10&lt;&gt;#REF!</formula>
    </cfRule>
  </conditionalFormatting>
  <conditionalFormatting sqref="O21">
    <cfRule type="expression" dxfId="132" priority="101">
      <formula>$B21&lt;&gt;#REF!</formula>
    </cfRule>
  </conditionalFormatting>
  <conditionalFormatting sqref="O30">
    <cfRule type="expression" dxfId="131" priority="93">
      <formula>$B30&lt;&gt;$B31</formula>
    </cfRule>
  </conditionalFormatting>
  <conditionalFormatting sqref="K54 K56:K58">
    <cfRule type="expression" dxfId="130" priority="89">
      <formula>$B54&lt;&gt;$B55</formula>
    </cfRule>
  </conditionalFormatting>
  <conditionalFormatting sqref="K55">
    <cfRule type="expression" dxfId="129" priority="90">
      <formula>$B55&lt;&gt;#REF!</formula>
    </cfRule>
  </conditionalFormatting>
  <conditionalFormatting sqref="K53">
    <cfRule type="expression" dxfId="128" priority="88">
      <formula>$B53&lt;&gt;#REF!</formula>
    </cfRule>
  </conditionalFormatting>
  <conditionalFormatting sqref="K6:K7 K9">
    <cfRule type="expression" dxfId="127" priority="86">
      <formula>$B6&lt;&gt;$B7</formula>
    </cfRule>
  </conditionalFormatting>
  <conditionalFormatting sqref="K8">
    <cfRule type="expression" dxfId="126" priority="87">
      <formula>$B8&lt;&gt;#REF!</formula>
    </cfRule>
  </conditionalFormatting>
  <conditionalFormatting sqref="K11">
    <cfRule type="expression" dxfId="125" priority="84">
      <formula>$B11&lt;&gt;#REF!</formula>
    </cfRule>
  </conditionalFormatting>
  <conditionalFormatting sqref="K10">
    <cfRule type="expression" dxfId="124" priority="85">
      <formula>$B10&lt;&gt;#REF!</formula>
    </cfRule>
  </conditionalFormatting>
  <conditionalFormatting sqref="K21">
    <cfRule type="expression" dxfId="123" priority="91">
      <formula>$B21&lt;&gt;#REF!</formula>
    </cfRule>
  </conditionalFormatting>
  <conditionalFormatting sqref="K30">
    <cfRule type="expression" dxfId="122" priority="83">
      <formula>$B30&lt;&gt;$B31</formula>
    </cfRule>
  </conditionalFormatting>
  <conditionalFormatting sqref="K59">
    <cfRule type="expression" dxfId="121" priority="92">
      <formula>$B59&lt;&gt;#REF!</formula>
    </cfRule>
  </conditionalFormatting>
  <conditionalFormatting sqref="S54 X54">
    <cfRule type="expression" dxfId="120" priority="80">
      <formula>$B54&lt;&gt;$B55</formula>
    </cfRule>
  </conditionalFormatting>
  <conditionalFormatting sqref="S55 X55">
    <cfRule type="expression" dxfId="119" priority="81">
      <formula>$B55&lt;&gt;#REF!</formula>
    </cfRule>
  </conditionalFormatting>
  <conditionalFormatting sqref="S53 X53">
    <cfRule type="expression" dxfId="118" priority="79">
      <formula>$B53&lt;&gt;#REF!</formula>
    </cfRule>
  </conditionalFormatting>
  <conditionalFormatting sqref="S6:S7 S9 X9 X6:X7">
    <cfRule type="expression" dxfId="117" priority="77">
      <formula>$B6&lt;&gt;$B7</formula>
    </cfRule>
  </conditionalFormatting>
  <conditionalFormatting sqref="S8 X8">
    <cfRule type="expression" dxfId="116" priority="78">
      <formula>$B8&lt;&gt;#REF!</formula>
    </cfRule>
  </conditionalFormatting>
  <conditionalFormatting sqref="S11 X11">
    <cfRule type="expression" dxfId="115" priority="75">
      <formula>$B11&lt;&gt;#REF!</formula>
    </cfRule>
  </conditionalFormatting>
  <conditionalFormatting sqref="S10 X10">
    <cfRule type="expression" dxfId="114" priority="76">
      <formula>$B10&lt;&gt;#REF!</formula>
    </cfRule>
  </conditionalFormatting>
  <conditionalFormatting sqref="S21 X21">
    <cfRule type="expression" dxfId="113" priority="82">
      <formula>$B21&lt;&gt;#REF!</formula>
    </cfRule>
  </conditionalFormatting>
  <conditionalFormatting sqref="S30 X30">
    <cfRule type="expression" dxfId="112" priority="74">
      <formula>$B30&lt;&gt;$B31</formula>
    </cfRule>
  </conditionalFormatting>
  <conditionalFormatting sqref="O56:O58">
    <cfRule type="expression" dxfId="111" priority="72">
      <formula>$B56&lt;&gt;$B57</formula>
    </cfRule>
  </conditionalFormatting>
  <conditionalFormatting sqref="O59">
    <cfRule type="expression" dxfId="110" priority="73">
      <formula>$B59&lt;&gt;#REF!</formula>
    </cfRule>
  </conditionalFormatting>
  <conditionalFormatting sqref="S56:S58 X56:X58">
    <cfRule type="expression" dxfId="109" priority="70">
      <formula>$B56&lt;&gt;$B57</formula>
    </cfRule>
  </conditionalFormatting>
  <conditionalFormatting sqref="S59 X59">
    <cfRule type="expression" dxfId="108" priority="71">
      <formula>$B59&lt;&gt;#REF!</formula>
    </cfRule>
  </conditionalFormatting>
  <conditionalFormatting sqref="B26:F26 O26 K26 S26 W26:X26">
    <cfRule type="expression" dxfId="107" priority="149">
      <formula>$B26&lt;&gt;$B25</formula>
    </cfRule>
  </conditionalFormatting>
  <conditionalFormatting sqref="O29 B29:F29 K29 S29 B36:C36 O36 K36 S36 X36 X29">
    <cfRule type="expression" dxfId="106" priority="150">
      <formula>$B29&lt;&gt;#REF!</formula>
    </cfRule>
  </conditionalFormatting>
  <conditionalFormatting sqref="B14:C14">
    <cfRule type="expression" dxfId="105" priority="69">
      <formula>$B14&lt;&gt;$B16</formula>
    </cfRule>
  </conditionalFormatting>
  <conditionalFormatting sqref="B47">
    <cfRule type="expression" dxfId="104" priority="68">
      <formula>$B47&lt;&gt;$B48</formula>
    </cfRule>
  </conditionalFormatting>
  <conditionalFormatting sqref="C47">
    <cfRule type="expression" dxfId="103" priority="67">
      <formula>$B47&lt;&gt;$B48</formula>
    </cfRule>
  </conditionalFormatting>
  <conditionalFormatting sqref="S47 X47">
    <cfRule type="expression" dxfId="102" priority="62">
      <formula>$B47&lt;&gt;$B48</formula>
    </cfRule>
  </conditionalFormatting>
  <conditionalFormatting sqref="E47:F47">
    <cfRule type="expression" dxfId="101" priority="66">
      <formula>$B47&lt;&gt;$B48</formula>
    </cfRule>
  </conditionalFormatting>
  <conditionalFormatting sqref="D47">
    <cfRule type="expression" dxfId="100" priority="65">
      <formula>$B47&lt;&gt;$B48</formula>
    </cfRule>
  </conditionalFormatting>
  <conditionalFormatting sqref="O47">
    <cfRule type="expression" dxfId="99" priority="64">
      <formula>$B47&lt;&gt;$B48</formula>
    </cfRule>
  </conditionalFormatting>
  <conditionalFormatting sqref="K47">
    <cfRule type="expression" dxfId="98" priority="63">
      <formula>$B47&lt;&gt;$B48</formula>
    </cfRule>
  </conditionalFormatting>
  <conditionalFormatting sqref="E49:E50">
    <cfRule type="expression" dxfId="97" priority="61">
      <formula>$B49&lt;&gt;$B50</formula>
    </cfRule>
  </conditionalFormatting>
  <conditionalFormatting sqref="B48:F48 O48 K48 S48 X48">
    <cfRule type="expression" dxfId="96" priority="151">
      <formula>$B48&lt;&gt;$B61</formula>
    </cfRule>
  </conditionalFormatting>
  <conditionalFormatting sqref="B43:D43 D38:D42 F38:F43 W44:W46 O38:O43 K38:K43 S38:S43 W38:X43">
    <cfRule type="expression" dxfId="95" priority="152">
      <formula>$B38&lt;&gt;#REF!</formula>
    </cfRule>
  </conditionalFormatting>
  <conditionalFormatting sqref="O44:O46 K44:K46 S44:S46 B44:F46 X44:X46">
    <cfRule type="expression" dxfId="94" priority="153">
      <formula>$B44&lt;&gt;#REF!</formula>
    </cfRule>
  </conditionalFormatting>
  <conditionalFormatting sqref="Y33:AA33">
    <cfRule type="cellIs" dxfId="93" priority="59" operator="between">
      <formula>0.01</formula>
      <formula>0.06</formula>
    </cfRule>
  </conditionalFormatting>
  <conditionalFormatting sqref="Y33:AA33">
    <cfRule type="expression" dxfId="92" priority="60">
      <formula>#REF!&lt;&gt;#REF!</formula>
    </cfRule>
  </conditionalFormatting>
  <conditionalFormatting sqref="B33:D33 O33 K33 S33 F33 X33">
    <cfRule type="expression" dxfId="91" priority="58">
      <formula>$B33&lt;&gt;$B34</formula>
    </cfRule>
  </conditionalFormatting>
  <conditionalFormatting sqref="B38">
    <cfRule type="expression" dxfId="90" priority="56">
      <formula>$B38&lt;&gt;#REF!</formula>
    </cfRule>
  </conditionalFormatting>
  <conditionalFormatting sqref="C38">
    <cfRule type="expression" dxfId="89" priority="55">
      <formula>$B38&lt;&gt;#REF!</formula>
    </cfRule>
  </conditionalFormatting>
  <conditionalFormatting sqref="B39:C39">
    <cfRule type="expression" dxfId="88" priority="57">
      <formula>$B39&lt;&gt;#REF!</formula>
    </cfRule>
  </conditionalFormatting>
  <conditionalFormatting sqref="B43:C43">
    <cfRule type="expression" dxfId="87" priority="155">
      <formula>$B43&lt;&gt;#REF!</formula>
    </cfRule>
  </conditionalFormatting>
  <conditionalFormatting sqref="E33">
    <cfRule type="expression" dxfId="86" priority="54">
      <formula>$B33&lt;&gt;#REF!</formula>
    </cfRule>
  </conditionalFormatting>
  <conditionalFormatting sqref="F36">
    <cfRule type="expression" dxfId="85" priority="53">
      <formula>$B36&lt;&gt;#REF!</formula>
    </cfRule>
  </conditionalFormatting>
  <conditionalFormatting sqref="E36">
    <cfRule type="expression" dxfId="84" priority="52">
      <formula>$B36&lt;&gt;#REF!</formula>
    </cfRule>
  </conditionalFormatting>
  <conditionalFormatting sqref="W34:W35 W20 W51:W52 W24">
    <cfRule type="expression" dxfId="83" priority="46">
      <formula>$B20&lt;&gt;$B21</formula>
    </cfRule>
  </conditionalFormatting>
  <conditionalFormatting sqref="W19 W14">
    <cfRule type="expression" dxfId="82" priority="45">
      <formula>$B14&lt;&gt;$B16</formula>
    </cfRule>
  </conditionalFormatting>
  <conditionalFormatting sqref="W17:W18">
    <cfRule type="expression" dxfId="81" priority="47">
      <formula>$B17&lt;&gt;#REF!</formula>
    </cfRule>
  </conditionalFormatting>
  <conditionalFormatting sqref="W22:W23">
    <cfRule type="expression" dxfId="80" priority="48">
      <formula>$B22&lt;&gt;#REF!</formula>
    </cfRule>
  </conditionalFormatting>
  <conditionalFormatting sqref="W49:W50">
    <cfRule type="expression" dxfId="79" priority="49">
      <formula>$B49&lt;&gt;$B52</formula>
    </cfRule>
  </conditionalFormatting>
  <conditionalFormatting sqref="W54">
    <cfRule type="expression" dxfId="78" priority="42">
      <formula>$B54&lt;&gt;$B55</formula>
    </cfRule>
  </conditionalFormatting>
  <conditionalFormatting sqref="W55">
    <cfRule type="expression" dxfId="77" priority="43">
      <formula>$B55&lt;&gt;#REF!</formula>
    </cfRule>
  </conditionalFormatting>
  <conditionalFormatting sqref="W53">
    <cfRule type="expression" dxfId="76" priority="41">
      <formula>$B53&lt;&gt;#REF!</formula>
    </cfRule>
  </conditionalFormatting>
  <conditionalFormatting sqref="W6:W7 W9">
    <cfRule type="expression" dxfId="75" priority="39">
      <formula>$B6&lt;&gt;$B7</formula>
    </cfRule>
  </conditionalFormatting>
  <conditionalFormatting sqref="W8">
    <cfRule type="expression" dxfId="74" priority="40">
      <formula>$B8&lt;&gt;#REF!</formula>
    </cfRule>
  </conditionalFormatting>
  <conditionalFormatting sqref="W11">
    <cfRule type="expression" dxfId="73" priority="37">
      <formula>$B11&lt;&gt;#REF!</formula>
    </cfRule>
  </conditionalFormatting>
  <conditionalFormatting sqref="W10">
    <cfRule type="expression" dxfId="72" priority="38">
      <formula>$B10&lt;&gt;#REF!</formula>
    </cfRule>
  </conditionalFormatting>
  <conditionalFormatting sqref="W21">
    <cfRule type="expression" dxfId="71" priority="44">
      <formula>$B21&lt;&gt;#REF!</formula>
    </cfRule>
  </conditionalFormatting>
  <conditionalFormatting sqref="W36">
    <cfRule type="expression" dxfId="70" priority="50">
      <formula>$B36&lt;&gt;#REF!</formula>
    </cfRule>
  </conditionalFormatting>
  <conditionalFormatting sqref="W47">
    <cfRule type="expression" dxfId="69" priority="36">
      <formula>$B47&lt;&gt;$B48</formula>
    </cfRule>
  </conditionalFormatting>
  <conditionalFormatting sqref="W48">
    <cfRule type="expression" dxfId="68" priority="51">
      <formula>$B48&lt;&gt;$B61</formula>
    </cfRule>
  </conditionalFormatting>
  <conditionalFormatting sqref="W33">
    <cfRule type="expression" dxfId="67" priority="35">
      <formula>$B33&lt;&gt;$B34</formula>
    </cfRule>
  </conditionalFormatting>
  <conditionalFormatting sqref="W30">
    <cfRule type="expression" dxfId="66" priority="33">
      <formula>$B30&lt;&gt;$B31</formula>
    </cfRule>
  </conditionalFormatting>
  <conditionalFormatting sqref="W29">
    <cfRule type="expression" dxfId="65" priority="34">
      <formula>$B29&lt;&gt;#REF!</formula>
    </cfRule>
  </conditionalFormatting>
  <conditionalFormatting sqref="B40:C42">
    <cfRule type="expression" dxfId="64" priority="154">
      <formula>$B40&lt;&gt;#REF!</formula>
    </cfRule>
  </conditionalFormatting>
  <conditionalFormatting sqref="Y31:AA32">
    <cfRule type="cellIs" dxfId="63" priority="31" operator="between">
      <formula>0.01</formula>
      <formula>0.06</formula>
    </cfRule>
  </conditionalFormatting>
  <conditionalFormatting sqref="Y31:AA32">
    <cfRule type="expression" dxfId="62" priority="32">
      <formula>#REF!&lt;&gt;#REF!</formula>
    </cfRule>
  </conditionalFormatting>
  <conditionalFormatting sqref="F32">
    <cfRule type="expression" dxfId="61" priority="30">
      <formula>$B32&lt;&gt;#REF!</formula>
    </cfRule>
  </conditionalFormatting>
  <conditionalFormatting sqref="D32">
    <cfRule type="expression" dxfId="60" priority="29">
      <formula>$B32&lt;&gt;#REF!</formula>
    </cfRule>
  </conditionalFormatting>
  <conditionalFormatting sqref="O31:O32">
    <cfRule type="expression" dxfId="59" priority="28">
      <formula>$B31&lt;&gt;#REF!</formula>
    </cfRule>
  </conditionalFormatting>
  <conditionalFormatting sqref="K31:K32">
    <cfRule type="expression" dxfId="58" priority="27">
      <formula>$B31&lt;&gt;#REF!</formula>
    </cfRule>
  </conditionalFormatting>
  <conditionalFormatting sqref="S31:S32 X31:X32">
    <cfRule type="expression" dxfId="57" priority="26">
      <formula>$B31&lt;&gt;#REF!</formula>
    </cfRule>
  </conditionalFormatting>
  <conditionalFormatting sqref="W31:W32">
    <cfRule type="expression" dxfId="56" priority="25">
      <formula>$B31&lt;&gt;#REF!</formula>
    </cfRule>
  </conditionalFormatting>
  <conditionalFormatting sqref="D36">
    <cfRule type="expression" dxfId="55" priority="156">
      <formula>$B36&lt;&gt;#REF!</formula>
    </cfRule>
  </conditionalFormatting>
  <conditionalFormatting sqref="E34:E35">
    <cfRule type="expression" dxfId="54" priority="24">
      <formula>$B34&lt;&gt;#REF!</formula>
    </cfRule>
  </conditionalFormatting>
  <conditionalFormatting sqref="B23:C23">
    <cfRule type="expression" dxfId="53" priority="23">
      <formula>$B23&lt;&gt;$B24</formula>
    </cfRule>
  </conditionalFormatting>
  <conditionalFormatting sqref="E23">
    <cfRule type="expression" dxfId="52" priority="22">
      <formula>$B23&lt;&gt;#REF!</formula>
    </cfRule>
  </conditionalFormatting>
  <conditionalFormatting sqref="D23">
    <cfRule type="expression" dxfId="51" priority="21">
      <formula>$B23&lt;&gt;#REF!</formula>
    </cfRule>
  </conditionalFormatting>
  <conditionalFormatting sqref="Y31:AA31">
    <cfRule type="cellIs" dxfId="50" priority="19" operator="between">
      <formula>0.01</formula>
      <formula>0.06</formula>
    </cfRule>
  </conditionalFormatting>
  <conditionalFormatting sqref="Y31:AA31">
    <cfRule type="expression" dxfId="49" priority="20">
      <formula>#REF!&lt;&gt;#REF!</formula>
    </cfRule>
  </conditionalFormatting>
  <conditionalFormatting sqref="O31">
    <cfRule type="expression" dxfId="48" priority="18">
      <formula>$B31&lt;&gt;$B32</formula>
    </cfRule>
  </conditionalFormatting>
  <conditionalFormatting sqref="K31">
    <cfRule type="expression" dxfId="47" priority="17">
      <formula>$B31&lt;&gt;$B32</formula>
    </cfRule>
  </conditionalFormatting>
  <conditionalFormatting sqref="S31 X31">
    <cfRule type="expression" dxfId="46" priority="16">
      <formula>$B31&lt;&gt;$B32</formula>
    </cfRule>
  </conditionalFormatting>
  <conditionalFormatting sqref="W31">
    <cfRule type="expression" dxfId="45" priority="15">
      <formula>$B31&lt;&gt;$B32</formula>
    </cfRule>
  </conditionalFormatting>
  <conditionalFormatting sqref="B31:E31">
    <cfRule type="expression" dxfId="44" priority="14">
      <formula>$B31&lt;&gt;$B32</formula>
    </cfRule>
  </conditionalFormatting>
  <conditionalFormatting sqref="F31">
    <cfRule type="expression" dxfId="43" priority="13">
      <formula>$B31&lt;&gt;$B32</formula>
    </cfRule>
  </conditionalFormatting>
  <conditionalFormatting sqref="B32:C32">
    <cfRule type="expression" dxfId="42" priority="12">
      <formula>$B32&lt;&gt;$B33</formula>
    </cfRule>
  </conditionalFormatting>
  <conditionalFormatting sqref="E32">
    <cfRule type="expression" dxfId="41" priority="11">
      <formula>$B32&lt;&gt;$B33</formula>
    </cfRule>
  </conditionalFormatting>
  <conditionalFormatting sqref="B16:F16 O16 K16 S16 W16:X16 B37:F37 O37 K37 S37 W37:X37">
    <cfRule type="expression" dxfId="40" priority="157">
      <formula>$B16&lt;&gt;#REF!</formula>
    </cfRule>
  </conditionalFormatting>
  <conditionalFormatting sqref="Y28:AA28">
    <cfRule type="cellIs" dxfId="39" priority="9" operator="between">
      <formula>0.01</formula>
      <formula>0.06</formula>
    </cfRule>
  </conditionalFormatting>
  <conditionalFormatting sqref="Y28:AA28">
    <cfRule type="expression" dxfId="38" priority="10">
      <formula>#REF!&lt;&gt;#REF!</formula>
    </cfRule>
  </conditionalFormatting>
  <conditionalFormatting sqref="O28 K28 S28 W28:X28">
    <cfRule type="expression" dxfId="37" priority="8">
      <formula>$B28&lt;&gt;#REF!</formula>
    </cfRule>
  </conditionalFormatting>
  <conditionalFormatting sqref="C28:E28">
    <cfRule type="expression" dxfId="36" priority="6">
      <formula>$B28&lt;&gt;#REF!</formula>
    </cfRule>
  </conditionalFormatting>
  <conditionalFormatting sqref="B28">
    <cfRule type="expression" dxfId="35" priority="7">
      <formula>$B28&lt;&gt;#REF!</formula>
    </cfRule>
  </conditionalFormatting>
  <conditionalFormatting sqref="F28">
    <cfRule type="expression" dxfId="34" priority="5">
      <formula>$B28&lt;&gt;#REF!</formula>
    </cfRule>
  </conditionalFormatting>
  <conditionalFormatting sqref="O27 K27 S27 B27:F27">
    <cfRule type="expression" dxfId="33" priority="4">
      <formula>$B27&lt;&gt;$B29</formula>
    </cfRule>
  </conditionalFormatting>
  <conditionalFormatting sqref="W27">
    <cfRule type="expression" dxfId="32" priority="3">
      <formula>$B27&lt;&gt;$B29</formula>
    </cfRule>
  </conditionalFormatting>
  <conditionalFormatting sqref="W56:W58">
    <cfRule type="expression" dxfId="31" priority="1">
      <formula>$B56&lt;&gt;$B57</formula>
    </cfRule>
  </conditionalFormatting>
  <conditionalFormatting sqref="W59">
    <cfRule type="expression" dxfId="30" priority="2">
      <formula>$B59&lt;&gt;#REF!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5EDF-AAAB-4D68-B9B0-6C2D1DE4A55E}">
  <dimension ref="B1:XEY49"/>
  <sheetViews>
    <sheetView showGridLines="0" zoomScale="85" zoomScaleNormal="85" workbookViewId="0">
      <pane xSplit="6" ySplit="5" topLeftCell="G20" activePane="bottomRight" state="frozen"/>
      <selection pane="topRight" activeCell="K1" sqref="K1"/>
      <selection pane="bottomLeft" activeCell="A6" sqref="A6"/>
      <selection pane="bottomRight" activeCell="B43" sqref="B43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85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128" customWidth="1"/>
    <col min="15" max="15" width="56.33203125" style="1" customWidth="1"/>
    <col min="16" max="16" width="11.44140625" style="1" customWidth="1"/>
    <col min="17" max="17" width="6.109375" customWidth="1"/>
  </cols>
  <sheetData>
    <row r="1" spans="2:18" s="27" customFormat="1" ht="23.4" x14ac:dyDescent="0.45">
      <c r="B1" s="515" t="s">
        <v>0</v>
      </c>
      <c r="C1" s="515"/>
      <c r="D1" s="515"/>
      <c r="E1" s="515"/>
      <c r="F1" s="515"/>
      <c r="G1" s="515"/>
      <c r="H1" s="461"/>
      <c r="I1" s="461"/>
      <c r="J1" s="77"/>
      <c r="K1" s="461"/>
      <c r="L1" s="461"/>
      <c r="M1" s="461"/>
      <c r="N1" s="461"/>
      <c r="O1" s="461"/>
      <c r="P1" s="65"/>
    </row>
    <row r="2" spans="2:18" x14ac:dyDescent="0.3">
      <c r="B2" s="516" t="s">
        <v>1</v>
      </c>
      <c r="C2" s="516"/>
      <c r="D2" s="516"/>
      <c r="E2" s="516"/>
      <c r="F2" s="516"/>
      <c r="G2" s="516"/>
      <c r="H2" s="462"/>
      <c r="I2" s="462"/>
      <c r="K2" s="462"/>
      <c r="L2" s="462"/>
      <c r="M2" s="462"/>
      <c r="N2" s="486"/>
      <c r="O2" s="462"/>
    </row>
    <row r="3" spans="2:18" ht="5.4" customHeight="1" thickBot="1" x14ac:dyDescent="0.35"/>
    <row r="4" spans="2:18" ht="15" thickBot="1" x14ac:dyDescent="0.35">
      <c r="H4" s="517" t="s">
        <v>3</v>
      </c>
      <c r="I4" s="518"/>
      <c r="J4" s="518"/>
      <c r="K4" s="519"/>
      <c r="L4" s="517" t="s">
        <v>4</v>
      </c>
      <c r="M4" s="518"/>
      <c r="N4" s="518"/>
      <c r="O4" s="519"/>
    </row>
    <row r="5" spans="2:18" ht="48" customHeight="1" thickBot="1" x14ac:dyDescent="0.35">
      <c r="B5" s="39" t="s">
        <v>5</v>
      </c>
      <c r="C5" s="40" t="s">
        <v>6</v>
      </c>
      <c r="D5" s="3" t="s">
        <v>7</v>
      </c>
      <c r="E5" s="3" t="s">
        <v>8</v>
      </c>
      <c r="F5" s="78" t="s">
        <v>9</v>
      </c>
      <c r="G5" s="79" t="s">
        <v>119</v>
      </c>
      <c r="H5" s="80" t="s">
        <v>248</v>
      </c>
      <c r="I5" s="4" t="s">
        <v>11</v>
      </c>
      <c r="J5" s="81" t="s">
        <v>12</v>
      </c>
      <c r="K5" s="16" t="s">
        <v>13</v>
      </c>
      <c r="L5" s="80" t="s">
        <v>248</v>
      </c>
      <c r="M5" s="4" t="s">
        <v>11</v>
      </c>
      <c r="N5" s="81" t="s">
        <v>12</v>
      </c>
      <c r="O5" s="16" t="s">
        <v>13</v>
      </c>
      <c r="P5" s="66" t="s">
        <v>19</v>
      </c>
    </row>
    <row r="6" spans="2:18" x14ac:dyDescent="0.3">
      <c r="B6" s="70" t="s">
        <v>249</v>
      </c>
      <c r="C6" s="41" t="s">
        <v>250</v>
      </c>
      <c r="D6" s="71" t="s">
        <v>251</v>
      </c>
      <c r="E6" s="72">
        <v>7.4999999999999997E-2</v>
      </c>
      <c r="F6" s="71" t="s">
        <v>252</v>
      </c>
      <c r="G6" s="82" t="s">
        <v>126</v>
      </c>
      <c r="H6" s="52">
        <f>L6-300</f>
        <v>11690</v>
      </c>
      <c r="I6" s="53">
        <v>200</v>
      </c>
      <c r="J6" s="487">
        <f>H6-I6</f>
        <v>11490</v>
      </c>
      <c r="K6" s="83"/>
      <c r="L6" s="52">
        <v>11990</v>
      </c>
      <c r="M6" s="53">
        <v>200</v>
      </c>
      <c r="N6" s="487">
        <f>L6-M6</f>
        <v>11790</v>
      </c>
      <c r="O6" s="83"/>
      <c r="P6" s="58" t="s">
        <v>34</v>
      </c>
      <c r="R6" s="363"/>
    </row>
    <row r="7" spans="2:18" x14ac:dyDescent="0.3">
      <c r="B7" s="14" t="s">
        <v>249</v>
      </c>
      <c r="C7" s="17" t="s">
        <v>250</v>
      </c>
      <c r="D7" s="10" t="s">
        <v>253</v>
      </c>
      <c r="E7" s="62">
        <v>0</v>
      </c>
      <c r="F7" s="10" t="s">
        <v>254</v>
      </c>
      <c r="G7" s="50" t="s">
        <v>255</v>
      </c>
      <c r="H7" s="19">
        <f t="shared" ref="H7:H16" si="0">L7-300</f>
        <v>12090</v>
      </c>
      <c r="I7" s="20">
        <v>200</v>
      </c>
      <c r="J7" s="488">
        <f t="shared" ref="J7:J42" si="1">H7-I7</f>
        <v>11890</v>
      </c>
      <c r="K7" s="84"/>
      <c r="L7" s="19">
        <v>12390</v>
      </c>
      <c r="M7" s="20">
        <v>200</v>
      </c>
      <c r="N7" s="488">
        <f t="shared" ref="N7:N16" si="2">L7-M7</f>
        <v>12190</v>
      </c>
      <c r="O7" s="84"/>
      <c r="P7" s="59" t="s">
        <v>34</v>
      </c>
      <c r="R7" s="363"/>
    </row>
    <row r="8" spans="2:18" ht="16.5" customHeight="1" x14ac:dyDescent="0.3">
      <c r="B8" s="14" t="s">
        <v>249</v>
      </c>
      <c r="C8" s="17" t="s">
        <v>250</v>
      </c>
      <c r="D8" s="10" t="s">
        <v>256</v>
      </c>
      <c r="E8" s="62">
        <v>7.4999999999999997E-2</v>
      </c>
      <c r="F8" s="10" t="s">
        <v>257</v>
      </c>
      <c r="G8" s="50" t="s">
        <v>126</v>
      </c>
      <c r="H8" s="19">
        <f t="shared" si="0"/>
        <v>12690</v>
      </c>
      <c r="I8" s="20">
        <v>200</v>
      </c>
      <c r="J8" s="488">
        <f t="shared" si="1"/>
        <v>12490</v>
      </c>
      <c r="K8" s="84"/>
      <c r="L8" s="19">
        <v>12990</v>
      </c>
      <c r="M8" s="20">
        <v>200</v>
      </c>
      <c r="N8" s="488">
        <f t="shared" si="2"/>
        <v>12790</v>
      </c>
      <c r="O8" s="84"/>
      <c r="P8" s="59" t="s">
        <v>34</v>
      </c>
      <c r="R8" s="363"/>
    </row>
    <row r="9" spans="2:18" ht="16.5" customHeight="1" x14ac:dyDescent="0.3">
      <c r="B9" s="14" t="s">
        <v>249</v>
      </c>
      <c r="C9" s="17" t="s">
        <v>250</v>
      </c>
      <c r="D9" s="10" t="s">
        <v>258</v>
      </c>
      <c r="E9" s="62">
        <v>0</v>
      </c>
      <c r="F9" s="10" t="s">
        <v>259</v>
      </c>
      <c r="G9" s="50" t="s">
        <v>255</v>
      </c>
      <c r="H9" s="19">
        <f t="shared" si="0"/>
        <v>13090</v>
      </c>
      <c r="I9" s="20">
        <v>200</v>
      </c>
      <c r="J9" s="488">
        <f t="shared" si="1"/>
        <v>12890</v>
      </c>
      <c r="K9" s="84"/>
      <c r="L9" s="19">
        <v>13390</v>
      </c>
      <c r="M9" s="20">
        <v>200</v>
      </c>
      <c r="N9" s="488">
        <f t="shared" si="2"/>
        <v>13190</v>
      </c>
      <c r="O9" s="84"/>
      <c r="P9" s="59" t="s">
        <v>34</v>
      </c>
      <c r="R9" s="363"/>
    </row>
    <row r="10" spans="2:18" x14ac:dyDescent="0.3">
      <c r="B10" s="14" t="s">
        <v>249</v>
      </c>
      <c r="C10" s="17" t="s">
        <v>250</v>
      </c>
      <c r="D10" s="10" t="s">
        <v>260</v>
      </c>
      <c r="E10" s="62">
        <v>7.4999999999999997E-2</v>
      </c>
      <c r="F10" s="10" t="s">
        <v>261</v>
      </c>
      <c r="G10" s="50" t="s">
        <v>126</v>
      </c>
      <c r="H10" s="19">
        <f t="shared" si="0"/>
        <v>13690</v>
      </c>
      <c r="I10" s="20">
        <v>200</v>
      </c>
      <c r="J10" s="488">
        <f t="shared" si="1"/>
        <v>13490</v>
      </c>
      <c r="K10" s="84"/>
      <c r="L10" s="19">
        <v>13990</v>
      </c>
      <c r="M10" s="20">
        <v>200</v>
      </c>
      <c r="N10" s="488">
        <f t="shared" si="2"/>
        <v>13790</v>
      </c>
      <c r="O10" s="84"/>
      <c r="P10" s="59" t="s">
        <v>34</v>
      </c>
      <c r="R10" s="363"/>
    </row>
    <row r="11" spans="2:18" x14ac:dyDescent="0.3">
      <c r="B11" s="14" t="s">
        <v>249</v>
      </c>
      <c r="C11" s="17" t="s">
        <v>250</v>
      </c>
      <c r="D11" s="10" t="s">
        <v>262</v>
      </c>
      <c r="E11" s="62">
        <v>0</v>
      </c>
      <c r="F11" s="10" t="s">
        <v>263</v>
      </c>
      <c r="G11" s="50" t="s">
        <v>255</v>
      </c>
      <c r="H11" s="28">
        <f t="shared" si="0"/>
        <v>14090</v>
      </c>
      <c r="I11" s="55">
        <v>200</v>
      </c>
      <c r="J11" s="489">
        <f t="shared" si="1"/>
        <v>13890</v>
      </c>
      <c r="K11" s="84"/>
      <c r="L11" s="28">
        <v>14390</v>
      </c>
      <c r="M11" s="55">
        <v>200</v>
      </c>
      <c r="N11" s="489">
        <f t="shared" si="2"/>
        <v>14190</v>
      </c>
      <c r="O11" s="84"/>
      <c r="P11" s="59" t="s">
        <v>34</v>
      </c>
      <c r="R11" s="363"/>
    </row>
    <row r="12" spans="2:18" ht="16.5" customHeight="1" x14ac:dyDescent="0.3">
      <c r="B12" s="14" t="s">
        <v>249</v>
      </c>
      <c r="C12" s="17" t="s">
        <v>250</v>
      </c>
      <c r="D12" s="10" t="s">
        <v>264</v>
      </c>
      <c r="E12" s="62">
        <v>7.4999999999999997E-2</v>
      </c>
      <c r="F12" s="10" t="s">
        <v>265</v>
      </c>
      <c r="G12" s="50" t="s">
        <v>126</v>
      </c>
      <c r="H12" s="28">
        <f t="shared" si="0"/>
        <v>14690</v>
      </c>
      <c r="I12" s="55">
        <v>200</v>
      </c>
      <c r="J12" s="489">
        <f t="shared" si="1"/>
        <v>14490</v>
      </c>
      <c r="K12" s="84"/>
      <c r="L12" s="28">
        <v>14990</v>
      </c>
      <c r="M12" s="55">
        <v>200</v>
      </c>
      <c r="N12" s="489">
        <f t="shared" si="2"/>
        <v>14790</v>
      </c>
      <c r="O12" s="84"/>
      <c r="P12" s="59" t="s">
        <v>34</v>
      </c>
      <c r="R12" s="363"/>
    </row>
    <row r="13" spans="2:18" ht="16.5" customHeight="1" x14ac:dyDescent="0.3">
      <c r="B13" s="12" t="s">
        <v>249</v>
      </c>
      <c r="C13" s="23" t="s">
        <v>250</v>
      </c>
      <c r="D13" s="24" t="s">
        <v>266</v>
      </c>
      <c r="E13" s="64">
        <v>0</v>
      </c>
      <c r="F13" s="24" t="s">
        <v>267</v>
      </c>
      <c r="G13" s="85" t="s">
        <v>255</v>
      </c>
      <c r="H13" s="29">
        <f t="shared" si="0"/>
        <v>15090</v>
      </c>
      <c r="I13" s="56">
        <v>200</v>
      </c>
      <c r="J13" s="490">
        <f t="shared" si="1"/>
        <v>14890</v>
      </c>
      <c r="K13" s="86"/>
      <c r="L13" s="29">
        <v>15390</v>
      </c>
      <c r="M13" s="56">
        <v>200</v>
      </c>
      <c r="N13" s="490">
        <f t="shared" si="2"/>
        <v>15190</v>
      </c>
      <c r="O13" s="86"/>
      <c r="P13" s="60" t="s">
        <v>34</v>
      </c>
      <c r="R13" s="363"/>
    </row>
    <row r="14" spans="2:18" ht="16.5" customHeight="1" x14ac:dyDescent="0.3">
      <c r="B14" s="14" t="s">
        <v>249</v>
      </c>
      <c r="C14" s="17" t="s">
        <v>268</v>
      </c>
      <c r="D14" s="10" t="s">
        <v>269</v>
      </c>
      <c r="E14" s="62">
        <v>0.1</v>
      </c>
      <c r="F14" s="10" t="s">
        <v>270</v>
      </c>
      <c r="G14" s="50" t="s">
        <v>126</v>
      </c>
      <c r="H14" s="28">
        <f t="shared" si="0"/>
        <v>14190</v>
      </c>
      <c r="I14" s="55">
        <v>500</v>
      </c>
      <c r="J14" s="489">
        <f t="shared" si="1"/>
        <v>13690</v>
      </c>
      <c r="K14" s="84"/>
      <c r="L14" s="28">
        <v>14490</v>
      </c>
      <c r="M14" s="55">
        <v>500</v>
      </c>
      <c r="N14" s="489">
        <f t="shared" si="2"/>
        <v>13990</v>
      </c>
      <c r="O14" s="84"/>
      <c r="P14" s="59" t="s">
        <v>34</v>
      </c>
      <c r="R14" s="363"/>
    </row>
    <row r="15" spans="2:18" ht="16.5" customHeight="1" x14ac:dyDescent="0.3">
      <c r="B15" s="14" t="s">
        <v>249</v>
      </c>
      <c r="C15" s="17" t="s">
        <v>268</v>
      </c>
      <c r="D15" s="10" t="s">
        <v>271</v>
      </c>
      <c r="E15" s="62">
        <v>0.1</v>
      </c>
      <c r="F15" s="10" t="s">
        <v>272</v>
      </c>
      <c r="G15" s="50" t="s">
        <v>126</v>
      </c>
      <c r="H15" s="28">
        <f t="shared" si="0"/>
        <v>15190</v>
      </c>
      <c r="I15" s="55">
        <v>500</v>
      </c>
      <c r="J15" s="489">
        <f t="shared" si="1"/>
        <v>14690</v>
      </c>
      <c r="K15" s="84"/>
      <c r="L15" s="28">
        <v>15490</v>
      </c>
      <c r="M15" s="55">
        <v>500</v>
      </c>
      <c r="N15" s="489">
        <f t="shared" si="2"/>
        <v>14990</v>
      </c>
      <c r="O15" s="84"/>
      <c r="P15" s="59" t="s">
        <v>34</v>
      </c>
      <c r="R15" s="363"/>
    </row>
    <row r="16" spans="2:18" ht="16.5" customHeight="1" x14ac:dyDescent="0.3">
      <c r="B16" s="12" t="s">
        <v>249</v>
      </c>
      <c r="C16" s="23" t="s">
        <v>268</v>
      </c>
      <c r="D16" s="24" t="s">
        <v>273</v>
      </c>
      <c r="E16" s="64">
        <v>0.05</v>
      </c>
      <c r="F16" s="24" t="s">
        <v>274</v>
      </c>
      <c r="G16" s="85" t="s">
        <v>126</v>
      </c>
      <c r="H16" s="29">
        <f t="shared" si="0"/>
        <v>16190</v>
      </c>
      <c r="I16" s="56">
        <v>500</v>
      </c>
      <c r="J16" s="490">
        <f t="shared" si="1"/>
        <v>15690</v>
      </c>
      <c r="K16" s="86"/>
      <c r="L16" s="29">
        <v>16490</v>
      </c>
      <c r="M16" s="56">
        <v>500</v>
      </c>
      <c r="N16" s="490">
        <f t="shared" si="2"/>
        <v>15990</v>
      </c>
      <c r="O16" s="86"/>
      <c r="P16" s="60" t="s">
        <v>34</v>
      </c>
      <c r="R16" s="363"/>
    </row>
    <row r="17" spans="2:18 16374:16379" ht="16.5" customHeight="1" x14ac:dyDescent="0.3">
      <c r="B17" s="14" t="s">
        <v>249</v>
      </c>
      <c r="C17" s="68" t="s">
        <v>275</v>
      </c>
      <c r="D17" s="68" t="s">
        <v>276</v>
      </c>
      <c r="E17" s="87">
        <v>0.1</v>
      </c>
      <c r="F17" s="68" t="s">
        <v>277</v>
      </c>
      <c r="G17" s="50" t="s">
        <v>126</v>
      </c>
      <c r="H17" s="28">
        <v>14690</v>
      </c>
      <c r="I17" s="55">
        <v>200</v>
      </c>
      <c r="J17" s="489">
        <f t="shared" si="1"/>
        <v>14490</v>
      </c>
      <c r="K17" s="84"/>
      <c r="L17" s="491"/>
      <c r="M17" s="492"/>
      <c r="N17" s="493"/>
      <c r="O17" s="84"/>
      <c r="P17" s="59" t="s">
        <v>73</v>
      </c>
      <c r="R17" s="363"/>
    </row>
    <row r="18" spans="2:18 16374:16379" ht="16.5" customHeight="1" x14ac:dyDescent="0.3">
      <c r="B18" s="14" t="s">
        <v>249</v>
      </c>
      <c r="C18" s="10" t="s">
        <v>275</v>
      </c>
      <c r="D18" s="10" t="s">
        <v>278</v>
      </c>
      <c r="E18" s="88">
        <v>0</v>
      </c>
      <c r="F18" s="10" t="s">
        <v>279</v>
      </c>
      <c r="G18" s="50" t="s">
        <v>255</v>
      </c>
      <c r="H18" s="28">
        <v>14690</v>
      </c>
      <c r="I18" s="55">
        <v>200</v>
      </c>
      <c r="J18" s="489">
        <f t="shared" si="1"/>
        <v>14490</v>
      </c>
      <c r="K18" s="84"/>
      <c r="L18" s="491"/>
      <c r="M18" s="492"/>
      <c r="N18" s="493"/>
      <c r="O18" s="84"/>
      <c r="P18" s="59" t="s">
        <v>73</v>
      </c>
      <c r="R18" s="363"/>
    </row>
    <row r="19" spans="2:18 16374:16379" ht="16.5" customHeight="1" x14ac:dyDescent="0.3">
      <c r="B19" s="14" t="s">
        <v>249</v>
      </c>
      <c r="C19" s="10" t="s">
        <v>275</v>
      </c>
      <c r="D19" s="10" t="s">
        <v>280</v>
      </c>
      <c r="E19" s="88">
        <v>0.1</v>
      </c>
      <c r="F19" s="10" t="s">
        <v>281</v>
      </c>
      <c r="G19" s="50" t="s">
        <v>126</v>
      </c>
      <c r="H19" s="28">
        <v>15690</v>
      </c>
      <c r="I19" s="55">
        <v>200</v>
      </c>
      <c r="J19" s="489">
        <f t="shared" si="1"/>
        <v>15490</v>
      </c>
      <c r="K19" s="84"/>
      <c r="L19" s="491"/>
      <c r="M19" s="492"/>
      <c r="N19" s="493"/>
      <c r="O19" s="84"/>
      <c r="P19" s="59" t="s">
        <v>73</v>
      </c>
      <c r="R19" s="363"/>
    </row>
    <row r="20" spans="2:18 16374:16379" ht="16.5" customHeight="1" x14ac:dyDescent="0.3">
      <c r="B20" s="14" t="s">
        <v>249</v>
      </c>
      <c r="C20" s="10" t="s">
        <v>275</v>
      </c>
      <c r="D20" s="10" t="s">
        <v>282</v>
      </c>
      <c r="E20" s="88">
        <v>0</v>
      </c>
      <c r="F20" s="10" t="s">
        <v>283</v>
      </c>
      <c r="G20" s="50" t="s">
        <v>255</v>
      </c>
      <c r="H20" s="28">
        <v>15690</v>
      </c>
      <c r="I20" s="55">
        <v>200</v>
      </c>
      <c r="J20" s="489">
        <f t="shared" si="1"/>
        <v>15490</v>
      </c>
      <c r="K20" s="84"/>
      <c r="L20" s="491"/>
      <c r="M20" s="492"/>
      <c r="N20" s="493"/>
      <c r="O20" s="84"/>
      <c r="P20" s="59" t="s">
        <v>73</v>
      </c>
      <c r="R20" s="363"/>
    </row>
    <row r="21" spans="2:18 16374:16379" ht="16.5" customHeight="1" x14ac:dyDescent="0.3">
      <c r="B21" s="14" t="s">
        <v>249</v>
      </c>
      <c r="C21" s="10" t="s">
        <v>275</v>
      </c>
      <c r="D21" s="10" t="s">
        <v>284</v>
      </c>
      <c r="E21" s="88">
        <v>7.4999999999999997E-2</v>
      </c>
      <c r="F21" s="10" t="s">
        <v>285</v>
      </c>
      <c r="G21" s="15" t="s">
        <v>126</v>
      </c>
      <c r="H21" s="28">
        <v>19290</v>
      </c>
      <c r="I21" s="55">
        <v>1300</v>
      </c>
      <c r="J21" s="489">
        <f t="shared" si="1"/>
        <v>17990</v>
      </c>
      <c r="K21" s="43"/>
      <c r="L21" s="491"/>
      <c r="M21" s="492"/>
      <c r="N21" s="493"/>
      <c r="O21" s="43"/>
      <c r="P21" s="44" t="s">
        <v>73</v>
      </c>
      <c r="R21" s="363"/>
      <c r="XET21" s="12"/>
      <c r="XEU21" s="23"/>
      <c r="XEV21" s="24"/>
      <c r="XEW21" s="64"/>
      <c r="XEX21" s="24"/>
      <c r="XEY21" s="85"/>
    </row>
    <row r="22" spans="2:18 16374:16379" ht="16.5" customHeight="1" x14ac:dyDescent="0.3">
      <c r="B22" s="12" t="s">
        <v>249</v>
      </c>
      <c r="C22" s="24" t="s">
        <v>275</v>
      </c>
      <c r="D22" s="24" t="s">
        <v>286</v>
      </c>
      <c r="E22" s="89">
        <v>0</v>
      </c>
      <c r="F22" s="24" t="s">
        <v>287</v>
      </c>
      <c r="G22" s="13" t="s">
        <v>255</v>
      </c>
      <c r="H22" s="29">
        <v>19290</v>
      </c>
      <c r="I22" s="56">
        <v>1300</v>
      </c>
      <c r="J22" s="490">
        <f t="shared" si="1"/>
        <v>17990</v>
      </c>
      <c r="K22" s="86"/>
      <c r="L22" s="494"/>
      <c r="M22" s="495"/>
      <c r="N22" s="496"/>
      <c r="O22" s="86"/>
      <c r="P22" s="45" t="s">
        <v>73</v>
      </c>
      <c r="R22" s="363"/>
    </row>
    <row r="23" spans="2:18 16374:16379" ht="16.5" customHeight="1" x14ac:dyDescent="0.3">
      <c r="B23" s="14" t="s">
        <v>249</v>
      </c>
      <c r="C23" s="10" t="s">
        <v>288</v>
      </c>
      <c r="D23" s="10" t="s">
        <v>289</v>
      </c>
      <c r="E23" s="88">
        <v>7.4999999999999997E-2</v>
      </c>
      <c r="F23" s="10" t="s">
        <v>290</v>
      </c>
      <c r="G23" s="15" t="s">
        <v>126</v>
      </c>
      <c r="H23" s="28">
        <f>L23-300</f>
        <v>17490</v>
      </c>
      <c r="I23" s="55">
        <v>1000</v>
      </c>
      <c r="J23" s="489">
        <f t="shared" si="1"/>
        <v>16490</v>
      </c>
      <c r="K23" s="84"/>
      <c r="L23" s="28">
        <v>17790</v>
      </c>
      <c r="M23" s="55">
        <v>1000</v>
      </c>
      <c r="N23" s="489">
        <f>L23-M23</f>
        <v>16790</v>
      </c>
      <c r="O23" s="84"/>
      <c r="P23" s="44" t="s">
        <v>73</v>
      </c>
      <c r="R23" s="363"/>
    </row>
    <row r="24" spans="2:18 16374:16379" ht="16.5" customHeight="1" x14ac:dyDescent="0.3">
      <c r="B24" s="14" t="s">
        <v>249</v>
      </c>
      <c r="C24" s="10" t="s">
        <v>288</v>
      </c>
      <c r="D24" s="10" t="s">
        <v>291</v>
      </c>
      <c r="E24" s="88">
        <v>0</v>
      </c>
      <c r="F24" s="10" t="s">
        <v>292</v>
      </c>
      <c r="G24" s="15" t="s">
        <v>255</v>
      </c>
      <c r="H24" s="28">
        <f t="shared" ref="H24:H28" si="3">L24-300</f>
        <v>17890</v>
      </c>
      <c r="I24" s="55">
        <v>1000</v>
      </c>
      <c r="J24" s="489">
        <f t="shared" si="1"/>
        <v>16890</v>
      </c>
      <c r="K24" s="84"/>
      <c r="L24" s="28">
        <v>18190</v>
      </c>
      <c r="M24" s="55">
        <v>1000</v>
      </c>
      <c r="N24" s="489">
        <f t="shared" ref="N24:N42" si="4">L24-M24</f>
        <v>17190</v>
      </c>
      <c r="O24" s="84"/>
      <c r="P24" s="44" t="s">
        <v>73</v>
      </c>
      <c r="R24" s="363"/>
    </row>
    <row r="25" spans="2:18 16374:16379" ht="16.5" customHeight="1" x14ac:dyDescent="0.3">
      <c r="B25" s="14" t="s">
        <v>249</v>
      </c>
      <c r="C25" s="10" t="s">
        <v>288</v>
      </c>
      <c r="D25" s="10" t="s">
        <v>293</v>
      </c>
      <c r="E25" s="88">
        <v>7.4999999999999997E-2</v>
      </c>
      <c r="F25" s="10" t="s">
        <v>294</v>
      </c>
      <c r="G25" s="15" t="s">
        <v>126</v>
      </c>
      <c r="H25" s="28">
        <f t="shared" si="3"/>
        <v>18490</v>
      </c>
      <c r="I25" s="55">
        <v>1000</v>
      </c>
      <c r="J25" s="489">
        <f t="shared" si="1"/>
        <v>17490</v>
      </c>
      <c r="K25" s="84"/>
      <c r="L25" s="28">
        <v>18790</v>
      </c>
      <c r="M25" s="55">
        <v>1000</v>
      </c>
      <c r="N25" s="489">
        <f t="shared" si="4"/>
        <v>17790</v>
      </c>
      <c r="O25" s="84"/>
      <c r="P25" s="44" t="s">
        <v>73</v>
      </c>
      <c r="R25" s="363"/>
    </row>
    <row r="26" spans="2:18 16374:16379" ht="16.5" customHeight="1" x14ac:dyDescent="0.3">
      <c r="B26" s="14" t="s">
        <v>249</v>
      </c>
      <c r="C26" s="10" t="s">
        <v>288</v>
      </c>
      <c r="D26" s="10" t="s">
        <v>295</v>
      </c>
      <c r="E26" s="88">
        <v>0</v>
      </c>
      <c r="F26" s="10" t="s">
        <v>296</v>
      </c>
      <c r="G26" s="15" t="s">
        <v>255</v>
      </c>
      <c r="H26" s="28">
        <f t="shared" si="3"/>
        <v>18890</v>
      </c>
      <c r="I26" s="55">
        <v>1000</v>
      </c>
      <c r="J26" s="489">
        <f t="shared" si="1"/>
        <v>17890</v>
      </c>
      <c r="K26" s="84"/>
      <c r="L26" s="28">
        <v>19190</v>
      </c>
      <c r="M26" s="55">
        <v>1000</v>
      </c>
      <c r="N26" s="489">
        <f t="shared" si="4"/>
        <v>18190</v>
      </c>
      <c r="O26" s="84"/>
      <c r="P26" s="44" t="s">
        <v>73</v>
      </c>
      <c r="R26" s="363"/>
    </row>
    <row r="27" spans="2:18 16374:16379" ht="16.5" customHeight="1" x14ac:dyDescent="0.3">
      <c r="B27" s="14" t="s">
        <v>249</v>
      </c>
      <c r="C27" s="10" t="s">
        <v>288</v>
      </c>
      <c r="D27" s="10" t="s">
        <v>297</v>
      </c>
      <c r="E27" s="88">
        <v>7.4999999999999997E-2</v>
      </c>
      <c r="F27" s="10" t="s">
        <v>298</v>
      </c>
      <c r="G27" s="15" t="s">
        <v>126</v>
      </c>
      <c r="H27" s="28">
        <f t="shared" si="3"/>
        <v>19490</v>
      </c>
      <c r="I27" s="55">
        <v>1000</v>
      </c>
      <c r="J27" s="489">
        <f t="shared" si="1"/>
        <v>18490</v>
      </c>
      <c r="K27" s="84"/>
      <c r="L27" s="28">
        <v>19790</v>
      </c>
      <c r="M27" s="55">
        <v>1000</v>
      </c>
      <c r="N27" s="489">
        <f t="shared" si="4"/>
        <v>18790</v>
      </c>
      <c r="O27" s="84"/>
      <c r="P27" s="44" t="s">
        <v>73</v>
      </c>
      <c r="R27" s="363"/>
    </row>
    <row r="28" spans="2:18 16374:16379" ht="16.5" customHeight="1" x14ac:dyDescent="0.3">
      <c r="B28" s="12" t="s">
        <v>249</v>
      </c>
      <c r="C28" s="24" t="s">
        <v>288</v>
      </c>
      <c r="D28" s="24" t="s">
        <v>299</v>
      </c>
      <c r="E28" s="89">
        <v>0</v>
      </c>
      <c r="F28" s="24" t="s">
        <v>300</v>
      </c>
      <c r="G28" s="13" t="s">
        <v>255</v>
      </c>
      <c r="H28" s="29">
        <f t="shared" si="3"/>
        <v>19890</v>
      </c>
      <c r="I28" s="56">
        <v>1000</v>
      </c>
      <c r="J28" s="490">
        <f t="shared" si="1"/>
        <v>18890</v>
      </c>
      <c r="K28" s="86"/>
      <c r="L28" s="29">
        <v>20190</v>
      </c>
      <c r="M28" s="56">
        <v>1000</v>
      </c>
      <c r="N28" s="490">
        <f t="shared" si="4"/>
        <v>19190</v>
      </c>
      <c r="O28" s="86"/>
      <c r="P28" s="45" t="s">
        <v>73</v>
      </c>
      <c r="R28" s="363"/>
    </row>
    <row r="29" spans="2:18 16374:16379" ht="16.5" customHeight="1" x14ac:dyDescent="0.3">
      <c r="B29" s="14" t="s">
        <v>249</v>
      </c>
      <c r="C29" s="10" t="s">
        <v>301</v>
      </c>
      <c r="D29" s="10" t="s">
        <v>302</v>
      </c>
      <c r="E29" s="88">
        <v>7.4999999999999997E-2</v>
      </c>
      <c r="F29" s="10" t="s">
        <v>303</v>
      </c>
      <c r="G29" s="15" t="s">
        <v>126</v>
      </c>
      <c r="H29" s="28">
        <f>L29-300</f>
        <v>11190</v>
      </c>
      <c r="I29" s="55">
        <v>500</v>
      </c>
      <c r="J29" s="489">
        <f t="shared" si="1"/>
        <v>10690</v>
      </c>
      <c r="K29" s="84"/>
      <c r="L29" s="28">
        <v>11490</v>
      </c>
      <c r="M29" s="55">
        <v>500</v>
      </c>
      <c r="N29" s="489">
        <f t="shared" si="4"/>
        <v>10990</v>
      </c>
      <c r="O29" s="84"/>
      <c r="P29" s="44" t="s">
        <v>73</v>
      </c>
      <c r="R29" s="363"/>
    </row>
    <row r="30" spans="2:18 16374:16379" ht="16.5" customHeight="1" x14ac:dyDescent="0.3">
      <c r="B30" s="14" t="s">
        <v>249</v>
      </c>
      <c r="C30" s="10" t="s">
        <v>301</v>
      </c>
      <c r="D30" s="10" t="s">
        <v>304</v>
      </c>
      <c r="E30" s="88">
        <v>7.4999999999999997E-2</v>
      </c>
      <c r="F30" s="10" t="s">
        <v>305</v>
      </c>
      <c r="G30" s="15" t="s">
        <v>255</v>
      </c>
      <c r="H30" s="28">
        <f t="shared" ref="H30:H42" si="5">L30-300</f>
        <v>11190</v>
      </c>
      <c r="I30" s="55">
        <v>500</v>
      </c>
      <c r="J30" s="489">
        <f t="shared" si="1"/>
        <v>10690</v>
      </c>
      <c r="K30" s="84"/>
      <c r="L30" s="28">
        <v>11490</v>
      </c>
      <c r="M30" s="55">
        <v>500</v>
      </c>
      <c r="N30" s="489">
        <f t="shared" si="4"/>
        <v>10990</v>
      </c>
      <c r="O30" s="84"/>
      <c r="P30" s="44" t="s">
        <v>73</v>
      </c>
      <c r="R30" s="363"/>
    </row>
    <row r="31" spans="2:18 16374:16379" ht="16.5" customHeight="1" x14ac:dyDescent="0.3">
      <c r="B31" s="14" t="s">
        <v>249</v>
      </c>
      <c r="C31" s="10" t="s">
        <v>301</v>
      </c>
      <c r="D31" s="10" t="s">
        <v>306</v>
      </c>
      <c r="E31" s="88">
        <v>7.4999999999999997E-2</v>
      </c>
      <c r="F31" s="10" t="s">
        <v>307</v>
      </c>
      <c r="G31" s="15" t="s">
        <v>126</v>
      </c>
      <c r="H31" s="28">
        <f t="shared" si="5"/>
        <v>12190</v>
      </c>
      <c r="I31" s="55">
        <v>500</v>
      </c>
      <c r="J31" s="489">
        <f t="shared" si="1"/>
        <v>11690</v>
      </c>
      <c r="K31" s="84"/>
      <c r="L31" s="28">
        <v>12490</v>
      </c>
      <c r="M31" s="55">
        <v>500</v>
      </c>
      <c r="N31" s="489">
        <f t="shared" si="4"/>
        <v>11990</v>
      </c>
      <c r="O31" s="84"/>
      <c r="P31" s="44" t="s">
        <v>73</v>
      </c>
      <c r="R31" s="363"/>
    </row>
    <row r="32" spans="2:18 16374:16379" ht="16.5" customHeight="1" x14ac:dyDescent="0.3">
      <c r="B32" s="12" t="s">
        <v>249</v>
      </c>
      <c r="C32" s="24" t="s">
        <v>301</v>
      </c>
      <c r="D32" s="24" t="s">
        <v>308</v>
      </c>
      <c r="E32" s="89">
        <v>7.4999999999999997E-2</v>
      </c>
      <c r="F32" s="24" t="s">
        <v>309</v>
      </c>
      <c r="G32" s="13" t="s">
        <v>255</v>
      </c>
      <c r="H32" s="29">
        <f t="shared" si="5"/>
        <v>12190</v>
      </c>
      <c r="I32" s="56">
        <v>500</v>
      </c>
      <c r="J32" s="490">
        <f t="shared" si="1"/>
        <v>11690</v>
      </c>
      <c r="K32" s="86"/>
      <c r="L32" s="29">
        <v>12490</v>
      </c>
      <c r="M32" s="56">
        <v>500</v>
      </c>
      <c r="N32" s="490">
        <f t="shared" si="4"/>
        <v>11990</v>
      </c>
      <c r="O32" s="86"/>
      <c r="P32" s="45" t="s">
        <v>73</v>
      </c>
      <c r="R32" s="363"/>
    </row>
    <row r="33" spans="2:18" x14ac:dyDescent="0.3">
      <c r="B33" s="14" t="s">
        <v>249</v>
      </c>
      <c r="C33" s="10" t="s">
        <v>310</v>
      </c>
      <c r="D33" s="10" t="s">
        <v>311</v>
      </c>
      <c r="E33" s="88">
        <v>0.05</v>
      </c>
      <c r="F33" s="10" t="s">
        <v>312</v>
      </c>
      <c r="G33" s="15" t="s">
        <v>126</v>
      </c>
      <c r="H33" s="28">
        <f t="shared" si="5"/>
        <v>8490</v>
      </c>
      <c r="I33" s="55">
        <v>300</v>
      </c>
      <c r="J33" s="489">
        <f t="shared" si="1"/>
        <v>8190</v>
      </c>
      <c r="K33" s="84"/>
      <c r="L33" s="28">
        <v>8790</v>
      </c>
      <c r="M33" s="55">
        <v>300</v>
      </c>
      <c r="N33" s="489">
        <f t="shared" si="4"/>
        <v>8490</v>
      </c>
      <c r="O33" s="84"/>
      <c r="P33" s="44" t="s">
        <v>73</v>
      </c>
      <c r="R33" s="363"/>
    </row>
    <row r="34" spans="2:18" x14ac:dyDescent="0.3">
      <c r="B34" s="14" t="s">
        <v>249</v>
      </c>
      <c r="C34" s="10" t="s">
        <v>310</v>
      </c>
      <c r="D34" s="10" t="s">
        <v>313</v>
      </c>
      <c r="E34" s="88">
        <v>0</v>
      </c>
      <c r="F34" s="10" t="s">
        <v>314</v>
      </c>
      <c r="G34" s="15" t="s">
        <v>255</v>
      </c>
      <c r="H34" s="28">
        <f t="shared" si="5"/>
        <v>9090</v>
      </c>
      <c r="I34" s="55">
        <v>300</v>
      </c>
      <c r="J34" s="489">
        <f t="shared" si="1"/>
        <v>8790</v>
      </c>
      <c r="K34" s="84"/>
      <c r="L34" s="28">
        <v>9390</v>
      </c>
      <c r="M34" s="55">
        <v>300</v>
      </c>
      <c r="N34" s="489">
        <f t="shared" si="4"/>
        <v>9090</v>
      </c>
      <c r="O34" s="84"/>
      <c r="P34" s="44" t="s">
        <v>73</v>
      </c>
      <c r="R34" s="363"/>
    </row>
    <row r="35" spans="2:18" x14ac:dyDescent="0.3">
      <c r="B35" s="14" t="s">
        <v>249</v>
      </c>
      <c r="C35" s="10" t="s">
        <v>310</v>
      </c>
      <c r="D35" s="10" t="s">
        <v>315</v>
      </c>
      <c r="E35" s="88">
        <v>0.05</v>
      </c>
      <c r="F35" s="10" t="s">
        <v>316</v>
      </c>
      <c r="G35" s="15" t="s">
        <v>126</v>
      </c>
      <c r="H35" s="28">
        <f t="shared" si="5"/>
        <v>8990</v>
      </c>
      <c r="I35" s="55">
        <v>300</v>
      </c>
      <c r="J35" s="489">
        <f t="shared" si="1"/>
        <v>8690</v>
      </c>
      <c r="K35" s="84"/>
      <c r="L35" s="28">
        <v>9290</v>
      </c>
      <c r="M35" s="55">
        <v>300</v>
      </c>
      <c r="N35" s="489">
        <f t="shared" si="4"/>
        <v>8990</v>
      </c>
      <c r="O35" s="84"/>
      <c r="P35" s="44" t="s">
        <v>73</v>
      </c>
      <c r="R35" s="363"/>
    </row>
    <row r="36" spans="2:18" x14ac:dyDescent="0.3">
      <c r="B36" s="12" t="s">
        <v>249</v>
      </c>
      <c r="C36" s="24" t="s">
        <v>310</v>
      </c>
      <c r="D36" s="24" t="s">
        <v>317</v>
      </c>
      <c r="E36" s="89">
        <v>0</v>
      </c>
      <c r="F36" s="24" t="s">
        <v>318</v>
      </c>
      <c r="G36" s="13" t="s">
        <v>255</v>
      </c>
      <c r="H36" s="29">
        <f t="shared" si="5"/>
        <v>9590</v>
      </c>
      <c r="I36" s="56">
        <v>300</v>
      </c>
      <c r="J36" s="490">
        <f t="shared" si="1"/>
        <v>9290</v>
      </c>
      <c r="K36" s="86"/>
      <c r="L36" s="29">
        <v>9890</v>
      </c>
      <c r="M36" s="56">
        <v>300</v>
      </c>
      <c r="N36" s="490">
        <f t="shared" si="4"/>
        <v>9590</v>
      </c>
      <c r="O36" s="86"/>
      <c r="P36" s="45" t="s">
        <v>73</v>
      </c>
      <c r="R36" s="363"/>
    </row>
    <row r="37" spans="2:18" ht="16.5" customHeight="1" x14ac:dyDescent="0.3">
      <c r="B37" s="14" t="s">
        <v>249</v>
      </c>
      <c r="C37" s="10" t="s">
        <v>319</v>
      </c>
      <c r="D37" s="10" t="s">
        <v>320</v>
      </c>
      <c r="E37" s="88">
        <v>0</v>
      </c>
      <c r="F37" s="10" t="s">
        <v>321</v>
      </c>
      <c r="G37" s="15" t="s">
        <v>126</v>
      </c>
      <c r="H37" s="28">
        <f t="shared" si="5"/>
        <v>10790</v>
      </c>
      <c r="I37" s="55">
        <v>300</v>
      </c>
      <c r="J37" s="489">
        <f t="shared" si="1"/>
        <v>10490</v>
      </c>
      <c r="K37" s="84"/>
      <c r="L37" s="28">
        <v>11090</v>
      </c>
      <c r="M37" s="55">
        <v>300</v>
      </c>
      <c r="N37" s="489">
        <f t="shared" si="4"/>
        <v>10790</v>
      </c>
      <c r="O37" s="84"/>
      <c r="P37" s="44" t="s">
        <v>34</v>
      </c>
      <c r="R37" s="363"/>
    </row>
    <row r="38" spans="2:18" ht="16.5" customHeight="1" x14ac:dyDescent="0.3">
      <c r="B38" s="14" t="s">
        <v>249</v>
      </c>
      <c r="C38" s="10" t="s">
        <v>319</v>
      </c>
      <c r="D38" s="10" t="s">
        <v>322</v>
      </c>
      <c r="E38" s="88">
        <v>0</v>
      </c>
      <c r="F38" s="10" t="s">
        <v>323</v>
      </c>
      <c r="G38" s="15" t="s">
        <v>255</v>
      </c>
      <c r="H38" s="28">
        <f t="shared" si="5"/>
        <v>11790</v>
      </c>
      <c r="I38" s="55">
        <v>300</v>
      </c>
      <c r="J38" s="489">
        <f t="shared" si="1"/>
        <v>11490</v>
      </c>
      <c r="K38" s="84"/>
      <c r="L38" s="28">
        <v>12090</v>
      </c>
      <c r="M38" s="55">
        <v>300</v>
      </c>
      <c r="N38" s="489">
        <f t="shared" si="4"/>
        <v>11790</v>
      </c>
      <c r="O38" s="84"/>
      <c r="P38" s="44" t="s">
        <v>34</v>
      </c>
      <c r="R38" s="363"/>
    </row>
    <row r="39" spans="2:18" ht="16.5" customHeight="1" x14ac:dyDescent="0.3">
      <c r="B39" s="14" t="s">
        <v>249</v>
      </c>
      <c r="C39" s="10" t="s">
        <v>319</v>
      </c>
      <c r="D39" s="10" t="s">
        <v>324</v>
      </c>
      <c r="E39" s="88">
        <v>0</v>
      </c>
      <c r="F39" s="10" t="s">
        <v>325</v>
      </c>
      <c r="G39" s="15" t="s">
        <v>126</v>
      </c>
      <c r="H39" s="28">
        <f t="shared" si="5"/>
        <v>11390</v>
      </c>
      <c r="I39" s="55">
        <v>300</v>
      </c>
      <c r="J39" s="489">
        <f t="shared" si="1"/>
        <v>11090</v>
      </c>
      <c r="K39" s="84"/>
      <c r="L39" s="28">
        <v>11690</v>
      </c>
      <c r="M39" s="55">
        <v>300</v>
      </c>
      <c r="N39" s="489">
        <f t="shared" si="4"/>
        <v>11390</v>
      </c>
      <c r="O39" s="84"/>
      <c r="P39" s="44" t="s">
        <v>34</v>
      </c>
      <c r="R39" s="363"/>
    </row>
    <row r="40" spans="2:18" ht="16.5" customHeight="1" x14ac:dyDescent="0.3">
      <c r="B40" s="12" t="s">
        <v>249</v>
      </c>
      <c r="C40" s="24" t="s">
        <v>319</v>
      </c>
      <c r="D40" s="24" t="s">
        <v>326</v>
      </c>
      <c r="E40" s="64">
        <v>0</v>
      </c>
      <c r="F40" s="24" t="s">
        <v>327</v>
      </c>
      <c r="G40" s="85" t="s">
        <v>255</v>
      </c>
      <c r="H40" s="29">
        <f t="shared" si="5"/>
        <v>12390</v>
      </c>
      <c r="I40" s="56">
        <v>300</v>
      </c>
      <c r="J40" s="490">
        <f t="shared" si="1"/>
        <v>12090</v>
      </c>
      <c r="K40" s="86"/>
      <c r="L40" s="29">
        <v>12690</v>
      </c>
      <c r="M40" s="56">
        <v>300</v>
      </c>
      <c r="N40" s="490">
        <f t="shared" si="4"/>
        <v>12390</v>
      </c>
      <c r="O40" s="86"/>
      <c r="P40" s="60" t="s">
        <v>34</v>
      </c>
      <c r="R40" s="363"/>
    </row>
    <row r="41" spans="2:18" ht="16.5" customHeight="1" x14ac:dyDescent="0.3">
      <c r="B41" s="14" t="s">
        <v>249</v>
      </c>
      <c r="C41" s="17" t="s">
        <v>328</v>
      </c>
      <c r="D41" s="10" t="s">
        <v>329</v>
      </c>
      <c r="E41" s="62">
        <v>0</v>
      </c>
      <c r="F41" s="10" t="s">
        <v>330</v>
      </c>
      <c r="G41" s="50" t="s">
        <v>126</v>
      </c>
      <c r="H41" s="28">
        <f t="shared" si="5"/>
        <v>12990</v>
      </c>
      <c r="I41" s="55">
        <v>300</v>
      </c>
      <c r="J41" s="489">
        <f t="shared" si="1"/>
        <v>12690</v>
      </c>
      <c r="K41" s="84"/>
      <c r="L41" s="28">
        <v>13290</v>
      </c>
      <c r="M41" s="55">
        <v>300</v>
      </c>
      <c r="N41" s="489">
        <f t="shared" si="4"/>
        <v>12990</v>
      </c>
      <c r="O41" s="84"/>
      <c r="P41" s="59" t="s">
        <v>34</v>
      </c>
      <c r="R41" s="363"/>
    </row>
    <row r="42" spans="2:18" ht="16.5" customHeight="1" thickBot="1" x14ac:dyDescent="0.35">
      <c r="B42" s="30" t="s">
        <v>249</v>
      </c>
      <c r="C42" s="33" t="s">
        <v>328</v>
      </c>
      <c r="D42" s="34" t="s">
        <v>331</v>
      </c>
      <c r="E42" s="63">
        <v>0</v>
      </c>
      <c r="F42" s="34" t="s">
        <v>332</v>
      </c>
      <c r="G42" s="51" t="s">
        <v>255</v>
      </c>
      <c r="H42" s="48">
        <f t="shared" si="5"/>
        <v>13990</v>
      </c>
      <c r="I42" s="38">
        <v>300</v>
      </c>
      <c r="J42" s="497">
        <f t="shared" si="1"/>
        <v>13690</v>
      </c>
      <c r="K42" s="90"/>
      <c r="L42" s="48">
        <v>14290</v>
      </c>
      <c r="M42" s="38">
        <v>300</v>
      </c>
      <c r="N42" s="497">
        <f t="shared" si="4"/>
        <v>13990</v>
      </c>
      <c r="O42" s="90"/>
      <c r="P42" s="61" t="s">
        <v>34</v>
      </c>
      <c r="R42" s="363"/>
    </row>
    <row r="46" spans="2:18" ht="16.5" hidden="1" customHeight="1" x14ac:dyDescent="0.3">
      <c r="B46" s="14" t="s">
        <v>249</v>
      </c>
      <c r="C46" s="17" t="s">
        <v>250</v>
      </c>
      <c r="D46" s="10" t="s">
        <v>253</v>
      </c>
      <c r="E46" s="62">
        <v>0</v>
      </c>
      <c r="F46" s="10" t="s">
        <v>254</v>
      </c>
      <c r="G46" s="15"/>
      <c r="H46" s="22"/>
      <c r="I46" s="20"/>
      <c r="J46" s="54"/>
      <c r="K46" s="32"/>
      <c r="L46" s="381"/>
      <c r="M46" s="381"/>
      <c r="N46" s="381"/>
      <c r="O46" s="381"/>
    </row>
    <row r="47" spans="2:18" ht="16.5" hidden="1" customHeight="1" x14ac:dyDescent="0.3">
      <c r="B47" s="14" t="s">
        <v>249</v>
      </c>
      <c r="C47" s="17" t="s">
        <v>250</v>
      </c>
      <c r="D47" s="10" t="s">
        <v>258</v>
      </c>
      <c r="E47" s="62">
        <v>0</v>
      </c>
      <c r="F47" s="10" t="s">
        <v>259</v>
      </c>
      <c r="G47" s="15"/>
      <c r="H47" s="22"/>
      <c r="I47" s="20"/>
      <c r="J47" s="54"/>
      <c r="K47" s="32"/>
      <c r="L47" s="381"/>
      <c r="M47" s="381"/>
      <c r="N47" s="381"/>
      <c r="O47" s="381"/>
    </row>
    <row r="48" spans="2:18" ht="16.5" hidden="1" customHeight="1" x14ac:dyDescent="0.3">
      <c r="B48" s="14" t="s">
        <v>249</v>
      </c>
      <c r="C48" s="17" t="s">
        <v>250</v>
      </c>
      <c r="D48" s="10" t="s">
        <v>262</v>
      </c>
      <c r="E48" s="62">
        <v>0</v>
      </c>
      <c r="F48" s="10" t="s">
        <v>263</v>
      </c>
      <c r="G48" s="15"/>
      <c r="H48" s="22"/>
      <c r="I48" s="20"/>
      <c r="J48" s="54"/>
      <c r="K48" s="32"/>
      <c r="L48" s="381"/>
      <c r="M48" s="381"/>
      <c r="N48" s="381"/>
      <c r="O48" s="381"/>
    </row>
    <row r="49" spans="2:15" ht="16.5" hidden="1" customHeight="1" thickBot="1" x14ac:dyDescent="0.35">
      <c r="B49" s="30" t="s">
        <v>249</v>
      </c>
      <c r="C49" s="33" t="s">
        <v>250</v>
      </c>
      <c r="D49" s="34" t="s">
        <v>266</v>
      </c>
      <c r="E49" s="63">
        <v>0</v>
      </c>
      <c r="F49" s="34" t="s">
        <v>267</v>
      </c>
      <c r="G49" s="35"/>
      <c r="H49" s="36"/>
      <c r="I49" s="38"/>
      <c r="J49" s="57"/>
      <c r="K49" s="37"/>
      <c r="L49" s="381"/>
      <c r="M49" s="381"/>
      <c r="N49" s="381"/>
      <c r="O49" s="381"/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10C1-6B81-40B9-88E0-326F8060F982}">
  <sheetPr>
    <pageSetUpPr fitToPage="1"/>
  </sheetPr>
  <dimension ref="B1:AA97"/>
  <sheetViews>
    <sheetView showGridLines="0" zoomScale="53" zoomScaleNormal="53" workbookViewId="0">
      <pane xSplit="6" ySplit="5" topLeftCell="L65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55.109375" customWidth="1"/>
    <col min="7" max="7" width="17.5546875" customWidth="1"/>
    <col min="8" max="8" width="17.6640625" style="1" customWidth="1"/>
    <col min="9" max="9" width="14.88671875" style="1" customWidth="1"/>
    <col min="10" max="10" width="17.6640625" style="1" customWidth="1"/>
    <col min="11" max="11" width="31.6640625" style="311" customWidth="1"/>
    <col min="12" max="12" width="19.109375" style="1" customWidth="1"/>
    <col min="13" max="13" width="19.44140625" style="1" customWidth="1"/>
    <col min="14" max="14" width="18.5546875" style="1" customWidth="1"/>
    <col min="15" max="15" width="65.6640625" style="76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76" customWidth="1"/>
    <col min="20" max="20" width="15.109375" customWidth="1"/>
    <col min="21" max="21" width="13.88671875" customWidth="1"/>
    <col min="22" max="22" width="13" customWidth="1"/>
    <col min="23" max="23" width="18.5546875" customWidth="1"/>
    <col min="24" max="24" width="18" customWidth="1"/>
    <col min="25" max="25" width="9.109375" customWidth="1"/>
    <col min="26" max="26" width="24.6640625" customWidth="1"/>
    <col min="27" max="27" width="33.33203125" customWidth="1"/>
  </cols>
  <sheetData>
    <row r="1" spans="2:26" s="27" customFormat="1" ht="23.4" x14ac:dyDescent="0.45">
      <c r="B1" s="515" t="s">
        <v>0</v>
      </c>
      <c r="C1" s="515"/>
      <c r="D1" s="515"/>
      <c r="E1" s="515"/>
      <c r="F1" s="515"/>
      <c r="G1" s="515"/>
      <c r="H1" s="461"/>
      <c r="I1" s="461"/>
      <c r="J1" s="461"/>
      <c r="K1" s="171"/>
      <c r="L1" s="461"/>
      <c r="M1" s="461"/>
      <c r="N1" s="461"/>
      <c r="O1" s="172"/>
      <c r="P1" s="461"/>
      <c r="Q1" s="461"/>
      <c r="R1" s="461"/>
      <c r="S1" s="172"/>
    </row>
    <row r="2" spans="2:26" ht="15.6" x14ac:dyDescent="0.3">
      <c r="B2" s="520" t="s">
        <v>333</v>
      </c>
      <c r="C2" s="520"/>
      <c r="D2" s="520"/>
      <c r="E2" s="520"/>
      <c r="F2" s="520"/>
      <c r="G2" s="520"/>
      <c r="H2" s="462"/>
      <c r="I2" s="462"/>
      <c r="J2" s="462"/>
      <c r="K2" s="173"/>
      <c r="L2" s="462"/>
      <c r="M2" s="462"/>
      <c r="N2" s="462"/>
      <c r="O2" s="174"/>
      <c r="P2" s="462"/>
      <c r="Q2" s="462"/>
      <c r="R2" s="462"/>
      <c r="S2" s="174"/>
    </row>
    <row r="3" spans="2:26" ht="14.25" customHeight="1" thickBot="1" x14ac:dyDescent="0.35">
      <c r="H3" s="175">
        <v>544</v>
      </c>
      <c r="I3" s="175">
        <v>547</v>
      </c>
      <c r="J3" s="175"/>
      <c r="K3" s="176"/>
      <c r="L3" s="175">
        <v>545</v>
      </c>
      <c r="M3" s="175">
        <v>548</v>
      </c>
      <c r="N3" s="175"/>
      <c r="O3" s="177"/>
      <c r="P3" s="175">
        <v>545</v>
      </c>
      <c r="Q3" s="175">
        <v>548</v>
      </c>
      <c r="R3" s="175"/>
      <c r="S3" s="177"/>
    </row>
    <row r="4" spans="2:26" ht="15" thickBot="1" x14ac:dyDescent="0.35">
      <c r="H4" s="162" t="s">
        <v>2</v>
      </c>
      <c r="I4" s="163"/>
      <c r="J4" s="163"/>
      <c r="K4" s="164"/>
      <c r="L4" s="518" t="s">
        <v>3</v>
      </c>
      <c r="M4" s="518"/>
      <c r="N4" s="518"/>
      <c r="O4" s="519"/>
      <c r="P4" s="518" t="s">
        <v>4</v>
      </c>
      <c r="Q4" s="518"/>
      <c r="R4" s="518"/>
      <c r="S4" s="519"/>
    </row>
    <row r="5" spans="2:26" ht="77.25" customHeight="1" thickBot="1" x14ac:dyDescent="0.35">
      <c r="B5" s="39" t="s">
        <v>5</v>
      </c>
      <c r="C5" s="40" t="s">
        <v>6</v>
      </c>
      <c r="D5" s="40" t="s">
        <v>7</v>
      </c>
      <c r="E5" s="40" t="s">
        <v>8</v>
      </c>
      <c r="F5" s="40" t="s">
        <v>9</v>
      </c>
      <c r="G5" s="142" t="s">
        <v>119</v>
      </c>
      <c r="H5" s="143" t="s">
        <v>334</v>
      </c>
      <c r="I5" s="178" t="s">
        <v>11</v>
      </c>
      <c r="J5" s="4" t="s">
        <v>12</v>
      </c>
      <c r="K5" s="179" t="s">
        <v>13</v>
      </c>
      <c r="L5" s="180" t="s">
        <v>334</v>
      </c>
      <c r="M5" s="178" t="s">
        <v>11</v>
      </c>
      <c r="N5" s="4" t="s">
        <v>12</v>
      </c>
      <c r="O5" s="179" t="s">
        <v>13</v>
      </c>
      <c r="P5" s="180" t="s">
        <v>334</v>
      </c>
      <c r="Q5" s="178" t="s">
        <v>11</v>
      </c>
      <c r="R5" s="4" t="s">
        <v>12</v>
      </c>
      <c r="S5" s="179" t="s">
        <v>13</v>
      </c>
      <c r="T5" s="145" t="s">
        <v>15</v>
      </c>
      <c r="U5" s="5" t="s">
        <v>16</v>
      </c>
      <c r="V5" s="5" t="s">
        <v>121</v>
      </c>
      <c r="W5" s="6" t="s">
        <v>17</v>
      </c>
      <c r="X5" s="6" t="s">
        <v>18</v>
      </c>
      <c r="Y5" s="146" t="s">
        <v>19</v>
      </c>
      <c r="Z5" s="146" t="s">
        <v>335</v>
      </c>
    </row>
    <row r="6" spans="2:26" ht="21" x14ac:dyDescent="0.3">
      <c r="B6" s="181" t="s">
        <v>336</v>
      </c>
      <c r="C6" s="41" t="s">
        <v>337</v>
      </c>
      <c r="D6" s="42" t="s">
        <v>338</v>
      </c>
      <c r="E6" s="72">
        <v>0.05</v>
      </c>
      <c r="F6" s="182" t="s">
        <v>339</v>
      </c>
      <c r="G6" s="183" t="s">
        <v>126</v>
      </c>
      <c r="H6" s="184"/>
      <c r="I6" s="185"/>
      <c r="J6" s="186"/>
      <c r="K6" s="187"/>
      <c r="L6" s="188">
        <v>7990</v>
      </c>
      <c r="M6" s="185">
        <v>500</v>
      </c>
      <c r="N6" s="186">
        <f>L6-M6</f>
        <v>7490</v>
      </c>
      <c r="O6" s="189" t="s">
        <v>340</v>
      </c>
      <c r="P6" s="476"/>
      <c r="Q6" s="477"/>
      <c r="R6" s="478"/>
      <c r="S6" s="189" t="s">
        <v>340</v>
      </c>
      <c r="T6" s="190">
        <v>7.0000000000000007E-2</v>
      </c>
      <c r="U6" s="191">
        <v>7.0000000000000007E-2</v>
      </c>
      <c r="V6" s="191">
        <v>7.0000000000000007E-2</v>
      </c>
      <c r="W6" s="192"/>
      <c r="X6" s="192" t="s">
        <v>341</v>
      </c>
      <c r="Y6" s="193">
        <v>0</v>
      </c>
      <c r="Z6" s="193"/>
    </row>
    <row r="7" spans="2:26" ht="21" x14ac:dyDescent="0.3">
      <c r="B7" s="194" t="s">
        <v>336</v>
      </c>
      <c r="C7" s="23" t="s">
        <v>337</v>
      </c>
      <c r="D7" s="13" t="s">
        <v>342</v>
      </c>
      <c r="E7" s="64">
        <v>0</v>
      </c>
      <c r="F7" s="195" t="s">
        <v>343</v>
      </c>
      <c r="G7" s="196" t="s">
        <v>255</v>
      </c>
      <c r="H7" s="197"/>
      <c r="I7" s="198"/>
      <c r="J7" s="199"/>
      <c r="K7" s="200"/>
      <c r="L7" s="201">
        <f>L6+500</f>
        <v>8490</v>
      </c>
      <c r="M7" s="198">
        <f>M6</f>
        <v>500</v>
      </c>
      <c r="N7" s="199">
        <f t="shared" ref="N7:N70" si="0">L7-M7</f>
        <v>7990</v>
      </c>
      <c r="O7" s="202" t="s">
        <v>340</v>
      </c>
      <c r="P7" s="201"/>
      <c r="Q7" s="198"/>
      <c r="R7" s="199"/>
      <c r="S7" s="202" t="s">
        <v>340</v>
      </c>
      <c r="T7" s="203">
        <v>7.0000000000000007E-2</v>
      </c>
      <c r="U7" s="204">
        <v>7.0000000000000007E-2</v>
      </c>
      <c r="V7" s="204">
        <v>7.0000000000000007E-2</v>
      </c>
      <c r="W7" s="205"/>
      <c r="X7" s="205" t="s">
        <v>341</v>
      </c>
      <c r="Y7" s="206">
        <v>0</v>
      </c>
      <c r="Z7" s="206"/>
    </row>
    <row r="8" spans="2:26" ht="21" x14ac:dyDescent="0.4">
      <c r="B8" s="207" t="s">
        <v>336</v>
      </c>
      <c r="C8" s="221" t="s">
        <v>344</v>
      </c>
      <c r="D8" s="169" t="s">
        <v>345</v>
      </c>
      <c r="E8" s="209">
        <v>0.05</v>
      </c>
      <c r="F8" s="222" t="s">
        <v>346</v>
      </c>
      <c r="G8" s="169" t="s">
        <v>126</v>
      </c>
      <c r="H8" s="223"/>
      <c r="I8" s="224"/>
      <c r="J8" s="225"/>
      <c r="K8" s="226"/>
      <c r="L8" s="227">
        <v>8990</v>
      </c>
      <c r="M8" s="224">
        <v>100</v>
      </c>
      <c r="N8" s="225">
        <f t="shared" si="0"/>
        <v>8890</v>
      </c>
      <c r="O8" s="228" t="s">
        <v>340</v>
      </c>
      <c r="P8" s="479"/>
      <c r="Q8" s="480"/>
      <c r="R8" s="481"/>
      <c r="S8" s="228" t="s">
        <v>340</v>
      </c>
      <c r="T8" s="229">
        <v>7.0000000000000007E-2</v>
      </c>
      <c r="U8" s="230">
        <v>7.0000000000000007E-2</v>
      </c>
      <c r="V8" s="230">
        <v>7.0000000000000007E-2</v>
      </c>
      <c r="W8" s="231"/>
      <c r="X8" s="231" t="s">
        <v>347</v>
      </c>
      <c r="Y8" s="232" t="s">
        <v>73</v>
      </c>
      <c r="Z8" s="232"/>
    </row>
    <row r="9" spans="2:26" ht="21" x14ac:dyDescent="0.4">
      <c r="B9" s="233" t="s">
        <v>336</v>
      </c>
      <c r="C9" s="234" t="s">
        <v>344</v>
      </c>
      <c r="D9" t="s">
        <v>348</v>
      </c>
      <c r="E9" s="62">
        <v>0.05</v>
      </c>
      <c r="F9" s="235" t="s">
        <v>349</v>
      </c>
      <c r="G9" t="s">
        <v>126</v>
      </c>
      <c r="H9" s="236"/>
      <c r="I9" s="237"/>
      <c r="J9" s="238"/>
      <c r="K9" s="239"/>
      <c r="L9" s="240">
        <v>9990</v>
      </c>
      <c r="M9" s="237">
        <v>100</v>
      </c>
      <c r="N9" s="238">
        <f t="shared" si="0"/>
        <v>9890</v>
      </c>
      <c r="O9" s="241" t="s">
        <v>340</v>
      </c>
      <c r="P9" s="240">
        <v>10990</v>
      </c>
      <c r="Q9" s="237"/>
      <c r="R9" s="238">
        <f t="shared" ref="R9:R11" si="1">P9-Q9</f>
        <v>10990</v>
      </c>
      <c r="S9" s="241" t="s">
        <v>340</v>
      </c>
      <c r="T9" s="242">
        <v>7.0000000000000007E-2</v>
      </c>
      <c r="U9" s="243">
        <v>7.0000000000000007E-2</v>
      </c>
      <c r="V9" s="243">
        <v>7.0000000000000007E-2</v>
      </c>
      <c r="W9" s="244"/>
      <c r="X9" s="244" t="s">
        <v>350</v>
      </c>
      <c r="Y9" s="44" t="s">
        <v>73</v>
      </c>
      <c r="Z9" s="44"/>
    </row>
    <row r="10" spans="2:26" ht="21" x14ac:dyDescent="0.4">
      <c r="B10" s="233" t="s">
        <v>336</v>
      </c>
      <c r="C10" s="234" t="s">
        <v>344</v>
      </c>
      <c r="D10" t="s">
        <v>351</v>
      </c>
      <c r="E10" s="62">
        <v>0</v>
      </c>
      <c r="F10" s="235" t="s">
        <v>352</v>
      </c>
      <c r="G10" t="s">
        <v>255</v>
      </c>
      <c r="H10" s="236"/>
      <c r="I10" s="237"/>
      <c r="J10" s="238"/>
      <c r="K10" s="239"/>
      <c r="L10" s="240">
        <f>L8+500</f>
        <v>9490</v>
      </c>
      <c r="M10" s="237">
        <f>M8</f>
        <v>100</v>
      </c>
      <c r="N10" s="238">
        <f t="shared" si="0"/>
        <v>9390</v>
      </c>
      <c r="O10" s="241" t="s">
        <v>340</v>
      </c>
      <c r="P10" s="240"/>
      <c r="Q10" s="237"/>
      <c r="R10" s="238"/>
      <c r="S10" s="241" t="s">
        <v>340</v>
      </c>
      <c r="T10" s="242">
        <v>7.0000000000000007E-2</v>
      </c>
      <c r="U10" s="243">
        <v>7.0000000000000007E-2</v>
      </c>
      <c r="V10" s="243">
        <v>7.0000000000000007E-2</v>
      </c>
      <c r="W10" s="244"/>
      <c r="X10" s="244" t="s">
        <v>347</v>
      </c>
      <c r="Y10" s="44">
        <v>0</v>
      </c>
      <c r="Z10" s="44"/>
    </row>
    <row r="11" spans="2:26" ht="21" x14ac:dyDescent="0.4">
      <c r="B11" s="194" t="s">
        <v>336</v>
      </c>
      <c r="C11" s="245" t="s">
        <v>344</v>
      </c>
      <c r="D11" s="26" t="s">
        <v>353</v>
      </c>
      <c r="E11" s="64">
        <v>0</v>
      </c>
      <c r="F11" s="246" t="s">
        <v>354</v>
      </c>
      <c r="G11" s="26" t="s">
        <v>255</v>
      </c>
      <c r="H11" s="247"/>
      <c r="I11" s="248"/>
      <c r="J11" s="249"/>
      <c r="K11" s="250"/>
      <c r="L11" s="240">
        <f>L9+500</f>
        <v>10490</v>
      </c>
      <c r="M11" s="237">
        <f>M9</f>
        <v>100</v>
      </c>
      <c r="N11" s="249">
        <f t="shared" si="0"/>
        <v>10390</v>
      </c>
      <c r="O11" s="251" t="s">
        <v>340</v>
      </c>
      <c r="P11" s="240">
        <f>P9+500</f>
        <v>11490</v>
      </c>
      <c r="Q11" s="237"/>
      <c r="R11" s="249">
        <f t="shared" si="1"/>
        <v>11490</v>
      </c>
      <c r="S11" s="251" t="s">
        <v>340</v>
      </c>
      <c r="T11" s="252">
        <v>7.0000000000000007E-2</v>
      </c>
      <c r="U11" s="253">
        <v>7.0000000000000007E-2</v>
      </c>
      <c r="V11" s="253">
        <v>7.0000000000000007E-2</v>
      </c>
      <c r="W11" s="254"/>
      <c r="X11" s="254" t="s">
        <v>350</v>
      </c>
      <c r="Y11" s="45">
        <v>0</v>
      </c>
      <c r="Z11" s="45"/>
    </row>
    <row r="12" spans="2:26" ht="21" x14ac:dyDescent="0.4">
      <c r="B12" s="207" t="s">
        <v>336</v>
      </c>
      <c r="C12" s="221" t="s">
        <v>355</v>
      </c>
      <c r="D12" s="169" t="s">
        <v>356</v>
      </c>
      <c r="E12" s="209">
        <v>0.05</v>
      </c>
      <c r="F12" s="222" t="s">
        <v>357</v>
      </c>
      <c r="G12" s="169" t="s">
        <v>126</v>
      </c>
      <c r="H12" s="223"/>
      <c r="I12" s="224"/>
      <c r="J12" s="225"/>
      <c r="K12" s="255"/>
      <c r="L12" s="227">
        <v>9490</v>
      </c>
      <c r="M12" s="224">
        <v>1000</v>
      </c>
      <c r="N12" s="225">
        <f t="shared" si="0"/>
        <v>8490</v>
      </c>
      <c r="O12" s="256" t="s">
        <v>358</v>
      </c>
      <c r="P12" s="227"/>
      <c r="Q12" s="224"/>
      <c r="R12" s="225"/>
      <c r="S12" s="256" t="s">
        <v>358</v>
      </c>
      <c r="T12" s="229">
        <v>7.0000000000000007E-2</v>
      </c>
      <c r="U12" s="230">
        <v>7.0000000000000007E-2</v>
      </c>
      <c r="V12" s="230">
        <v>7.0000000000000007E-2</v>
      </c>
      <c r="W12" s="231"/>
      <c r="X12" s="231" t="s">
        <v>359</v>
      </c>
      <c r="Y12" s="232" t="s">
        <v>73</v>
      </c>
      <c r="Z12" s="232"/>
    </row>
    <row r="13" spans="2:26" ht="21" x14ac:dyDescent="0.4">
      <c r="B13" s="233" t="s">
        <v>336</v>
      </c>
      <c r="C13" s="234" t="s">
        <v>355</v>
      </c>
      <c r="D13" t="s">
        <v>360</v>
      </c>
      <c r="E13" s="62">
        <v>0.05</v>
      </c>
      <c r="F13" s="235" t="s">
        <v>361</v>
      </c>
      <c r="G13" t="s">
        <v>126</v>
      </c>
      <c r="H13" s="236"/>
      <c r="I13" s="237"/>
      <c r="J13" s="238"/>
      <c r="K13" s="257"/>
      <c r="L13" s="240"/>
      <c r="M13" s="237"/>
      <c r="N13" s="238"/>
      <c r="O13" s="258"/>
      <c r="P13" s="240"/>
      <c r="Q13" s="237"/>
      <c r="R13" s="238"/>
      <c r="S13" s="258"/>
      <c r="T13" s="242">
        <v>7.0000000000000007E-2</v>
      </c>
      <c r="U13" s="243">
        <v>7.0000000000000007E-2</v>
      </c>
      <c r="V13" s="243">
        <v>7.0000000000000007E-2</v>
      </c>
      <c r="W13" s="244"/>
      <c r="X13" s="244" t="s">
        <v>362</v>
      </c>
      <c r="Y13" s="44" t="s">
        <v>73</v>
      </c>
      <c r="Z13" s="44"/>
    </row>
    <row r="14" spans="2:26" ht="21" x14ac:dyDescent="0.4">
      <c r="B14" s="233" t="s">
        <v>336</v>
      </c>
      <c r="C14" s="234" t="s">
        <v>355</v>
      </c>
      <c r="D14" t="s">
        <v>363</v>
      </c>
      <c r="E14" s="62">
        <v>0.05</v>
      </c>
      <c r="F14" s="235" t="s">
        <v>364</v>
      </c>
      <c r="G14" t="s">
        <v>126</v>
      </c>
      <c r="H14" s="236"/>
      <c r="I14" s="237"/>
      <c r="J14" s="238"/>
      <c r="K14" s="257"/>
      <c r="L14" s="236">
        <v>11490</v>
      </c>
      <c r="M14" s="237">
        <v>0</v>
      </c>
      <c r="N14" s="238">
        <f t="shared" ref="N14" si="2">L14-M14</f>
        <v>11490</v>
      </c>
      <c r="O14" s="257" t="s">
        <v>365</v>
      </c>
      <c r="P14" s="236"/>
      <c r="Q14" s="237"/>
      <c r="R14" s="238"/>
      <c r="S14" s="257" t="s">
        <v>365</v>
      </c>
      <c r="T14" s="242">
        <v>7.0000000000000007E-2</v>
      </c>
      <c r="U14" s="243">
        <v>7.0000000000000007E-2</v>
      </c>
      <c r="V14" s="243">
        <v>7.0000000000000007E-2</v>
      </c>
      <c r="W14" s="244"/>
      <c r="X14" s="244" t="s">
        <v>366</v>
      </c>
      <c r="Y14" s="44" t="s">
        <v>73</v>
      </c>
      <c r="Z14" s="44"/>
    </row>
    <row r="15" spans="2:26" ht="21" x14ac:dyDescent="0.4">
      <c r="B15" s="233" t="s">
        <v>336</v>
      </c>
      <c r="C15" s="234" t="s">
        <v>355</v>
      </c>
      <c r="D15" t="s">
        <v>367</v>
      </c>
      <c r="E15" s="62">
        <v>0</v>
      </c>
      <c r="F15" s="235" t="s">
        <v>368</v>
      </c>
      <c r="G15" t="s">
        <v>255</v>
      </c>
      <c r="H15" s="236"/>
      <c r="I15" s="237"/>
      <c r="J15" s="238"/>
      <c r="K15" s="257"/>
      <c r="L15" s="240">
        <v>9990</v>
      </c>
      <c r="M15" s="237">
        <f>M12</f>
        <v>1000</v>
      </c>
      <c r="N15" s="238">
        <f t="shared" si="0"/>
        <v>8990</v>
      </c>
      <c r="O15" s="258" t="s">
        <v>358</v>
      </c>
      <c r="P15" s="240"/>
      <c r="Q15" s="237"/>
      <c r="R15" s="238"/>
      <c r="S15" s="258" t="s">
        <v>358</v>
      </c>
      <c r="T15" s="242">
        <v>7.0000000000000007E-2</v>
      </c>
      <c r="U15" s="243">
        <v>7.0000000000000007E-2</v>
      </c>
      <c r="V15" s="243">
        <v>7.0000000000000007E-2</v>
      </c>
      <c r="W15" s="244"/>
      <c r="X15" s="244" t="s">
        <v>359</v>
      </c>
      <c r="Y15" s="44">
        <v>0</v>
      </c>
      <c r="Z15" s="44"/>
    </row>
    <row r="16" spans="2:26" ht="21" x14ac:dyDescent="0.4">
      <c r="B16" s="233" t="s">
        <v>336</v>
      </c>
      <c r="C16" s="234" t="s">
        <v>355</v>
      </c>
      <c r="D16" t="s">
        <v>369</v>
      </c>
      <c r="E16" s="62">
        <v>0</v>
      </c>
      <c r="F16" s="235" t="s">
        <v>370</v>
      </c>
      <c r="G16" t="s">
        <v>255</v>
      </c>
      <c r="H16" s="236"/>
      <c r="I16" s="237"/>
      <c r="J16" s="238"/>
      <c r="K16" s="257"/>
      <c r="L16" s="240"/>
      <c r="M16" s="237"/>
      <c r="N16" s="238"/>
      <c r="O16" s="258"/>
      <c r="P16" s="240"/>
      <c r="Q16" s="237"/>
      <c r="R16" s="238"/>
      <c r="S16" s="258"/>
      <c r="T16" s="242">
        <v>7.0000000000000007E-2</v>
      </c>
      <c r="U16" s="243">
        <v>7.0000000000000007E-2</v>
      </c>
      <c r="V16" s="243">
        <v>7.0000000000000007E-2</v>
      </c>
      <c r="W16" s="244"/>
      <c r="X16" s="244" t="s">
        <v>362</v>
      </c>
      <c r="Y16" s="44">
        <v>0</v>
      </c>
      <c r="Z16" s="44"/>
    </row>
    <row r="17" spans="2:27" ht="21" x14ac:dyDescent="0.4">
      <c r="B17" s="194" t="s">
        <v>336</v>
      </c>
      <c r="C17" s="245" t="s">
        <v>355</v>
      </c>
      <c r="D17" s="26" t="s">
        <v>371</v>
      </c>
      <c r="E17" s="64">
        <v>0</v>
      </c>
      <c r="F17" s="246" t="s">
        <v>372</v>
      </c>
      <c r="G17" s="26" t="s">
        <v>255</v>
      </c>
      <c r="H17" s="236"/>
      <c r="I17" s="237"/>
      <c r="J17" s="238"/>
      <c r="K17" s="257"/>
      <c r="L17" s="236">
        <v>11990</v>
      </c>
      <c r="M17" s="237">
        <f>M14</f>
        <v>0</v>
      </c>
      <c r="N17" s="238">
        <f t="shared" ref="N17" si="3">L17-M17</f>
        <v>11990</v>
      </c>
      <c r="O17" s="257" t="s">
        <v>365</v>
      </c>
      <c r="P17" s="236"/>
      <c r="Q17" s="237"/>
      <c r="R17" s="238"/>
      <c r="S17" s="257" t="s">
        <v>365</v>
      </c>
      <c r="T17" s="242">
        <v>7.0000000000000007E-2</v>
      </c>
      <c r="U17" s="243">
        <v>7.0000000000000007E-2</v>
      </c>
      <c r="V17" s="243">
        <v>7.0000000000000007E-2</v>
      </c>
      <c r="W17" s="244"/>
      <c r="X17" s="244" t="s">
        <v>366</v>
      </c>
      <c r="Y17" s="44">
        <v>0</v>
      </c>
      <c r="Z17" s="44"/>
    </row>
    <row r="18" spans="2:27" ht="21" x14ac:dyDescent="0.4">
      <c r="B18" s="207" t="s">
        <v>336</v>
      </c>
      <c r="C18" s="221" t="s">
        <v>373</v>
      </c>
      <c r="D18" s="169" t="s">
        <v>374</v>
      </c>
      <c r="E18" s="209">
        <v>0.05</v>
      </c>
      <c r="F18" s="222" t="s">
        <v>375</v>
      </c>
      <c r="G18" s="169" t="s">
        <v>126</v>
      </c>
      <c r="H18" s="223"/>
      <c r="I18" s="224"/>
      <c r="J18" s="225"/>
      <c r="K18" s="255"/>
      <c r="L18" s="227">
        <v>14990</v>
      </c>
      <c r="M18" s="224">
        <v>1000</v>
      </c>
      <c r="N18" s="225">
        <f>L18-M18</f>
        <v>13990</v>
      </c>
      <c r="O18" s="256" t="s">
        <v>365</v>
      </c>
      <c r="P18" s="227"/>
      <c r="Q18" s="224"/>
      <c r="R18" s="225"/>
      <c r="S18" s="256" t="s">
        <v>365</v>
      </c>
      <c r="T18" s="229">
        <v>7.0000000000000007E-2</v>
      </c>
      <c r="U18" s="230">
        <v>7.0000000000000007E-2</v>
      </c>
      <c r="V18" s="230">
        <v>7.0000000000000007E-2</v>
      </c>
      <c r="W18" s="231"/>
      <c r="X18" s="231"/>
      <c r="Y18" s="232"/>
      <c r="Z18" s="232"/>
    </row>
    <row r="19" spans="2:27" ht="21" x14ac:dyDescent="0.4">
      <c r="B19" s="194" t="s">
        <v>336</v>
      </c>
      <c r="C19" s="245" t="s">
        <v>373</v>
      </c>
      <c r="D19" s="26" t="s">
        <v>376</v>
      </c>
      <c r="E19" s="64">
        <v>0</v>
      </c>
      <c r="F19" s="246" t="s">
        <v>377</v>
      </c>
      <c r="G19" s="26" t="s">
        <v>255</v>
      </c>
      <c r="H19" s="247"/>
      <c r="I19" s="248"/>
      <c r="J19" s="249"/>
      <c r="K19" s="200"/>
      <c r="L19" s="259">
        <f>L18+500</f>
        <v>15490</v>
      </c>
      <c r="M19" s="248">
        <f>M18</f>
        <v>1000</v>
      </c>
      <c r="N19" s="249">
        <f>L19-M19</f>
        <v>14490</v>
      </c>
      <c r="O19" s="202" t="s">
        <v>365</v>
      </c>
      <c r="P19" s="259"/>
      <c r="Q19" s="248"/>
      <c r="R19" s="249"/>
      <c r="S19" s="202" t="s">
        <v>365</v>
      </c>
      <c r="T19" s="252">
        <v>7.0000000000000007E-2</v>
      </c>
      <c r="U19" s="253">
        <v>7.0000000000000007E-2</v>
      </c>
      <c r="V19" s="253">
        <v>7.0000000000000007E-2</v>
      </c>
      <c r="W19" s="254"/>
      <c r="X19" s="254"/>
      <c r="Y19" s="45"/>
      <c r="Z19" s="45"/>
    </row>
    <row r="20" spans="2:27" ht="21" x14ac:dyDescent="0.4">
      <c r="B20" s="207" t="s">
        <v>336</v>
      </c>
      <c r="C20" s="221" t="s">
        <v>373</v>
      </c>
      <c r="D20" s="169" t="s">
        <v>378</v>
      </c>
      <c r="E20" s="209">
        <v>0.05</v>
      </c>
      <c r="F20" s="222" t="s">
        <v>379</v>
      </c>
      <c r="G20" s="169" t="s">
        <v>126</v>
      </c>
      <c r="H20" s="223"/>
      <c r="I20" s="224"/>
      <c r="J20" s="225"/>
      <c r="K20" s="215"/>
      <c r="L20" s="227">
        <v>10990</v>
      </c>
      <c r="M20" s="224">
        <v>1000</v>
      </c>
      <c r="N20" s="225">
        <f t="shared" si="0"/>
        <v>9990</v>
      </c>
      <c r="O20" s="256" t="s">
        <v>340</v>
      </c>
      <c r="P20" s="227">
        <v>11990</v>
      </c>
      <c r="Q20" s="224">
        <v>1000</v>
      </c>
      <c r="R20" s="225">
        <f t="shared" ref="R20:R34" si="4">P20-Q20</f>
        <v>10990</v>
      </c>
      <c r="S20" s="256" t="s">
        <v>340</v>
      </c>
      <c r="T20" s="229">
        <v>7.0000000000000007E-2</v>
      </c>
      <c r="U20" s="230">
        <v>7.0000000000000007E-2</v>
      </c>
      <c r="V20" s="230">
        <v>7.0000000000000007E-2</v>
      </c>
      <c r="W20" s="231"/>
      <c r="X20" s="231" t="s">
        <v>380</v>
      </c>
      <c r="Y20" s="232" t="s">
        <v>28</v>
      </c>
      <c r="Z20" s="232" t="s">
        <v>381</v>
      </c>
      <c r="AA20" s="222" t="s">
        <v>382</v>
      </c>
    </row>
    <row r="21" spans="2:27" ht="21" x14ac:dyDescent="0.4">
      <c r="B21" s="233" t="s">
        <v>336</v>
      </c>
      <c r="C21" s="234" t="s">
        <v>373</v>
      </c>
      <c r="D21" t="s">
        <v>383</v>
      </c>
      <c r="E21" s="62">
        <v>0.05</v>
      </c>
      <c r="F21" s="235" t="s">
        <v>384</v>
      </c>
      <c r="G21" t="s">
        <v>126</v>
      </c>
      <c r="H21" s="236"/>
      <c r="I21" s="237"/>
      <c r="J21" s="238"/>
      <c r="K21" s="257"/>
      <c r="L21" s="240">
        <v>12290</v>
      </c>
      <c r="M21" s="237"/>
      <c r="N21" s="238">
        <f t="shared" si="0"/>
        <v>12290</v>
      </c>
      <c r="O21" s="258" t="s">
        <v>385</v>
      </c>
      <c r="P21" s="240"/>
      <c r="Q21" s="237"/>
      <c r="R21" s="238"/>
      <c r="S21" s="258" t="s">
        <v>385</v>
      </c>
      <c r="T21" s="242">
        <v>7.0000000000000007E-2</v>
      </c>
      <c r="U21" s="243">
        <v>7.0000000000000007E-2</v>
      </c>
      <c r="V21" s="243">
        <v>7.0000000000000007E-2</v>
      </c>
      <c r="W21" s="244"/>
      <c r="X21" s="244" t="s">
        <v>386</v>
      </c>
      <c r="Y21" s="44" t="s">
        <v>28</v>
      </c>
      <c r="Z21" s="44" t="s">
        <v>387</v>
      </c>
      <c r="AA21" s="235" t="s">
        <v>388</v>
      </c>
    </row>
    <row r="22" spans="2:27" ht="21" x14ac:dyDescent="0.4">
      <c r="B22" s="233" t="s">
        <v>336</v>
      </c>
      <c r="C22" s="234" t="s">
        <v>373</v>
      </c>
      <c r="D22" t="s">
        <v>389</v>
      </c>
      <c r="E22" s="62">
        <v>0.05</v>
      </c>
      <c r="F22" s="235" t="s">
        <v>390</v>
      </c>
      <c r="G22" t="s">
        <v>126</v>
      </c>
      <c r="H22" s="236"/>
      <c r="I22" s="237"/>
      <c r="J22" s="238"/>
      <c r="K22" s="257"/>
      <c r="L22" s="240">
        <v>13290</v>
      </c>
      <c r="M22" s="237">
        <v>300</v>
      </c>
      <c r="N22" s="238">
        <f t="shared" si="0"/>
        <v>12990</v>
      </c>
      <c r="O22" s="258" t="s">
        <v>385</v>
      </c>
      <c r="P22" s="240"/>
      <c r="Q22" s="237"/>
      <c r="R22" s="238"/>
      <c r="S22" s="258" t="s">
        <v>385</v>
      </c>
      <c r="T22" s="242">
        <v>7.0000000000000007E-2</v>
      </c>
      <c r="U22" s="243">
        <v>7.0000000000000007E-2</v>
      </c>
      <c r="V22" s="243">
        <v>7.0000000000000007E-2</v>
      </c>
      <c r="W22" s="244"/>
      <c r="X22" s="244" t="s">
        <v>391</v>
      </c>
      <c r="Y22" s="44" t="s">
        <v>28</v>
      </c>
      <c r="Z22" s="44" t="s">
        <v>392</v>
      </c>
      <c r="AA22" s="235" t="s">
        <v>393</v>
      </c>
    </row>
    <row r="23" spans="2:27" ht="21" x14ac:dyDescent="0.4">
      <c r="B23" s="233" t="s">
        <v>336</v>
      </c>
      <c r="C23" s="234" t="s">
        <v>373</v>
      </c>
      <c r="D23" t="s">
        <v>394</v>
      </c>
      <c r="E23" s="62">
        <v>0.05</v>
      </c>
      <c r="F23" s="235" t="s">
        <v>395</v>
      </c>
      <c r="G23" t="s">
        <v>126</v>
      </c>
      <c r="H23" s="236"/>
      <c r="I23" s="237"/>
      <c r="J23" s="238"/>
      <c r="K23" s="257"/>
      <c r="L23" s="240">
        <v>13290</v>
      </c>
      <c r="M23" s="237"/>
      <c r="N23" s="238">
        <f t="shared" si="0"/>
        <v>13290</v>
      </c>
      <c r="O23" s="258" t="s">
        <v>385</v>
      </c>
      <c r="P23" s="240"/>
      <c r="Q23" s="237"/>
      <c r="R23" s="238"/>
      <c r="S23" s="258" t="s">
        <v>385</v>
      </c>
      <c r="T23" s="242">
        <v>7.0000000000000007E-2</v>
      </c>
      <c r="U23" s="243">
        <v>7.0000000000000007E-2</v>
      </c>
      <c r="V23" s="243">
        <v>7.0000000000000007E-2</v>
      </c>
      <c r="W23" s="244"/>
      <c r="X23" s="244" t="s">
        <v>396</v>
      </c>
      <c r="Y23" s="44" t="s">
        <v>28</v>
      </c>
      <c r="Z23" s="44" t="s">
        <v>397</v>
      </c>
      <c r="AA23" s="235" t="s">
        <v>398</v>
      </c>
    </row>
    <row r="24" spans="2:27" ht="21" x14ac:dyDescent="0.4">
      <c r="B24" s="233" t="s">
        <v>336</v>
      </c>
      <c r="C24" s="234" t="s">
        <v>373</v>
      </c>
      <c r="D24" t="s">
        <v>399</v>
      </c>
      <c r="E24" s="62">
        <v>0.05</v>
      </c>
      <c r="F24" s="235" t="s">
        <v>400</v>
      </c>
      <c r="G24" t="s">
        <v>126</v>
      </c>
      <c r="H24" s="236"/>
      <c r="I24" s="237"/>
      <c r="J24" s="238"/>
      <c r="K24" s="257"/>
      <c r="L24" s="240">
        <v>14990</v>
      </c>
      <c r="M24" s="237">
        <v>1000</v>
      </c>
      <c r="N24" s="238">
        <f t="shared" si="0"/>
        <v>13990</v>
      </c>
      <c r="O24" s="258" t="s">
        <v>385</v>
      </c>
      <c r="P24" s="240"/>
      <c r="Q24" s="237"/>
      <c r="R24" s="238"/>
      <c r="S24" s="258" t="s">
        <v>385</v>
      </c>
      <c r="T24" s="242">
        <v>7.0000000000000007E-2</v>
      </c>
      <c r="U24" s="243">
        <v>7.0000000000000007E-2</v>
      </c>
      <c r="V24" s="243">
        <v>7.0000000000000007E-2</v>
      </c>
      <c r="W24" s="244"/>
      <c r="X24" s="244" t="s">
        <v>401</v>
      </c>
      <c r="Y24" s="44" t="s">
        <v>28</v>
      </c>
      <c r="Z24" s="44" t="s">
        <v>402</v>
      </c>
      <c r="AA24" s="235" t="s">
        <v>375</v>
      </c>
    </row>
    <row r="25" spans="2:27" ht="21" x14ac:dyDescent="0.4">
      <c r="B25" s="233" t="s">
        <v>336</v>
      </c>
      <c r="C25" s="234" t="s">
        <v>373</v>
      </c>
      <c r="D25" t="s">
        <v>403</v>
      </c>
      <c r="E25" s="62">
        <v>0</v>
      </c>
      <c r="F25" s="235" t="s">
        <v>404</v>
      </c>
      <c r="G25" t="s">
        <v>255</v>
      </c>
      <c r="H25" s="236"/>
      <c r="I25" s="237"/>
      <c r="J25" s="238"/>
      <c r="K25" s="260"/>
      <c r="L25" s="240">
        <f>L20+500</f>
        <v>11490</v>
      </c>
      <c r="M25" s="237">
        <f>M20</f>
        <v>1000</v>
      </c>
      <c r="N25" s="238">
        <f t="shared" si="0"/>
        <v>10490</v>
      </c>
      <c r="O25" s="258" t="s">
        <v>340</v>
      </c>
      <c r="P25" s="240">
        <f>P20+500</f>
        <v>12490</v>
      </c>
      <c r="Q25" s="237">
        <f>Q20</f>
        <v>1000</v>
      </c>
      <c r="R25" s="238">
        <f t="shared" si="4"/>
        <v>11490</v>
      </c>
      <c r="S25" s="258" t="s">
        <v>340</v>
      </c>
      <c r="T25" s="242">
        <v>7.0000000000000007E-2</v>
      </c>
      <c r="U25" s="243">
        <v>7.0000000000000007E-2</v>
      </c>
      <c r="V25" s="243">
        <v>7.0000000000000007E-2</v>
      </c>
      <c r="W25" s="244"/>
      <c r="X25" s="244" t="s">
        <v>380</v>
      </c>
      <c r="Y25" s="44">
        <v>0</v>
      </c>
      <c r="Z25" s="44" t="s">
        <v>405</v>
      </c>
      <c r="AA25" s="235" t="s">
        <v>406</v>
      </c>
    </row>
    <row r="26" spans="2:27" ht="21" x14ac:dyDescent="0.4">
      <c r="B26" s="233" t="s">
        <v>336</v>
      </c>
      <c r="C26" s="234" t="s">
        <v>373</v>
      </c>
      <c r="D26" t="s">
        <v>407</v>
      </c>
      <c r="E26" s="62">
        <v>0</v>
      </c>
      <c r="F26" s="235" t="s">
        <v>408</v>
      </c>
      <c r="G26" t="s">
        <v>255</v>
      </c>
      <c r="H26" s="236"/>
      <c r="I26" s="237"/>
      <c r="J26" s="238"/>
      <c r="K26" s="257"/>
      <c r="L26" s="240">
        <f t="shared" ref="L26:L29" si="5">L21+500</f>
        <v>12790</v>
      </c>
      <c r="M26" s="237">
        <f t="shared" ref="M26:M29" si="6">M21</f>
        <v>0</v>
      </c>
      <c r="N26" s="238">
        <f t="shared" si="0"/>
        <v>12790</v>
      </c>
      <c r="O26" s="258" t="s">
        <v>385</v>
      </c>
      <c r="P26" s="240"/>
      <c r="Q26" s="237"/>
      <c r="R26" s="238"/>
      <c r="S26" s="258" t="s">
        <v>385</v>
      </c>
      <c r="T26" s="242">
        <v>7.0000000000000007E-2</v>
      </c>
      <c r="U26" s="243">
        <v>7.0000000000000007E-2</v>
      </c>
      <c r="V26" s="243">
        <v>7.0000000000000007E-2</v>
      </c>
      <c r="W26" s="244"/>
      <c r="X26" s="244" t="s">
        <v>386</v>
      </c>
      <c r="Y26" s="44">
        <v>0</v>
      </c>
      <c r="Z26" s="44" t="s">
        <v>409</v>
      </c>
      <c r="AA26" s="235" t="s">
        <v>410</v>
      </c>
    </row>
    <row r="27" spans="2:27" ht="21" x14ac:dyDescent="0.4">
      <c r="B27" s="233" t="s">
        <v>336</v>
      </c>
      <c r="C27" s="234" t="s">
        <v>373</v>
      </c>
      <c r="D27" t="s">
        <v>411</v>
      </c>
      <c r="E27" s="62">
        <v>0</v>
      </c>
      <c r="F27" s="235" t="s">
        <v>412</v>
      </c>
      <c r="G27" t="s">
        <v>255</v>
      </c>
      <c r="H27" s="236"/>
      <c r="I27" s="237"/>
      <c r="J27" s="238"/>
      <c r="K27" s="257"/>
      <c r="L27" s="240">
        <f t="shared" si="5"/>
        <v>13790</v>
      </c>
      <c r="M27" s="237">
        <f t="shared" si="6"/>
        <v>300</v>
      </c>
      <c r="N27" s="238">
        <f t="shared" si="0"/>
        <v>13490</v>
      </c>
      <c r="O27" s="258" t="s">
        <v>385</v>
      </c>
      <c r="P27" s="240"/>
      <c r="Q27" s="237"/>
      <c r="R27" s="238"/>
      <c r="S27" s="258" t="s">
        <v>385</v>
      </c>
      <c r="T27" s="242">
        <v>7.0000000000000007E-2</v>
      </c>
      <c r="U27" s="243">
        <v>7.0000000000000007E-2</v>
      </c>
      <c r="V27" s="243">
        <v>7.0000000000000007E-2</v>
      </c>
      <c r="W27" s="244"/>
      <c r="X27" s="244" t="s">
        <v>391</v>
      </c>
      <c r="Y27" s="44">
        <v>0</v>
      </c>
      <c r="Z27" s="44" t="s">
        <v>413</v>
      </c>
      <c r="AA27" s="235" t="s">
        <v>414</v>
      </c>
    </row>
    <row r="28" spans="2:27" ht="21" x14ac:dyDescent="0.4">
      <c r="B28" s="233" t="s">
        <v>336</v>
      </c>
      <c r="C28" s="234" t="s">
        <v>373</v>
      </c>
      <c r="D28" t="s">
        <v>415</v>
      </c>
      <c r="E28" s="62">
        <v>0</v>
      </c>
      <c r="F28" s="235" t="s">
        <v>416</v>
      </c>
      <c r="G28" t="s">
        <v>255</v>
      </c>
      <c r="H28" s="236"/>
      <c r="I28" s="237"/>
      <c r="J28" s="238"/>
      <c r="K28" s="257"/>
      <c r="L28" s="240">
        <f t="shared" si="5"/>
        <v>13790</v>
      </c>
      <c r="M28" s="237">
        <f t="shared" si="6"/>
        <v>0</v>
      </c>
      <c r="N28" s="238">
        <f t="shared" si="0"/>
        <v>13790</v>
      </c>
      <c r="O28" s="258" t="s">
        <v>385</v>
      </c>
      <c r="P28" s="240"/>
      <c r="Q28" s="237"/>
      <c r="R28" s="238"/>
      <c r="S28" s="258" t="s">
        <v>385</v>
      </c>
      <c r="T28" s="242">
        <v>7.0000000000000007E-2</v>
      </c>
      <c r="U28" s="243">
        <v>7.0000000000000007E-2</v>
      </c>
      <c r="V28" s="243">
        <v>7.0000000000000007E-2</v>
      </c>
      <c r="W28" s="244"/>
      <c r="X28" s="244" t="s">
        <v>396</v>
      </c>
      <c r="Y28" s="44">
        <v>0</v>
      </c>
      <c r="Z28" s="44" t="s">
        <v>417</v>
      </c>
      <c r="AA28" s="235" t="s">
        <v>418</v>
      </c>
    </row>
    <row r="29" spans="2:27" ht="21" x14ac:dyDescent="0.4">
      <c r="B29" s="194" t="s">
        <v>336</v>
      </c>
      <c r="C29" s="245" t="s">
        <v>373</v>
      </c>
      <c r="D29" s="26" t="s">
        <v>419</v>
      </c>
      <c r="E29" s="64">
        <v>0</v>
      </c>
      <c r="F29" s="246" t="s">
        <v>420</v>
      </c>
      <c r="G29" s="26" t="s">
        <v>255</v>
      </c>
      <c r="H29" s="247"/>
      <c r="I29" s="248"/>
      <c r="J29" s="249"/>
      <c r="K29" s="200"/>
      <c r="L29" s="259">
        <f t="shared" si="5"/>
        <v>15490</v>
      </c>
      <c r="M29" s="248">
        <f t="shared" si="6"/>
        <v>1000</v>
      </c>
      <c r="N29" s="249">
        <f t="shared" si="0"/>
        <v>14490</v>
      </c>
      <c r="O29" s="202" t="s">
        <v>385</v>
      </c>
      <c r="P29" s="259"/>
      <c r="Q29" s="248"/>
      <c r="R29" s="249"/>
      <c r="S29" s="202" t="s">
        <v>385</v>
      </c>
      <c r="T29" s="242">
        <v>7.0000000000000007E-2</v>
      </c>
      <c r="U29" s="243">
        <v>7.0000000000000007E-2</v>
      </c>
      <c r="V29" s="243">
        <v>7.0000000000000007E-2</v>
      </c>
      <c r="W29" s="244"/>
      <c r="X29" s="244" t="s">
        <v>401</v>
      </c>
      <c r="Y29" s="44">
        <v>0</v>
      </c>
      <c r="Z29" s="44" t="s">
        <v>376</v>
      </c>
      <c r="AA29" s="246" t="s">
        <v>377</v>
      </c>
    </row>
    <row r="30" spans="2:27" ht="21" x14ac:dyDescent="0.4">
      <c r="B30" s="207" t="s">
        <v>336</v>
      </c>
      <c r="C30" s="221" t="s">
        <v>421</v>
      </c>
      <c r="D30" s="169" t="s">
        <v>422</v>
      </c>
      <c r="E30" s="62">
        <v>0.05</v>
      </c>
      <c r="F30" s="222" t="s">
        <v>423</v>
      </c>
      <c r="G30" s="169" t="s">
        <v>126</v>
      </c>
      <c r="H30" s="223"/>
      <c r="I30" s="224"/>
      <c r="J30" s="225"/>
      <c r="K30" s="255"/>
      <c r="L30" s="227">
        <v>13990</v>
      </c>
      <c r="M30" s="224">
        <v>0</v>
      </c>
      <c r="N30" s="225">
        <f t="shared" si="0"/>
        <v>13990</v>
      </c>
      <c r="O30" s="256" t="s">
        <v>424</v>
      </c>
      <c r="P30" s="227"/>
      <c r="Q30" s="224"/>
      <c r="R30" s="225"/>
      <c r="S30" s="256" t="s">
        <v>424</v>
      </c>
      <c r="T30" s="229">
        <v>7.0000000000000007E-2</v>
      </c>
      <c r="U30" s="230">
        <v>7.0000000000000007E-2</v>
      </c>
      <c r="V30" s="230">
        <v>7.0000000000000007E-2</v>
      </c>
      <c r="W30" s="231"/>
      <c r="X30" s="231"/>
      <c r="Y30" s="232" t="s">
        <v>73</v>
      </c>
      <c r="Z30" s="232"/>
    </row>
    <row r="31" spans="2:27" ht="21" x14ac:dyDescent="0.4">
      <c r="B31" s="233" t="s">
        <v>336</v>
      </c>
      <c r="C31" s="234" t="s">
        <v>421</v>
      </c>
      <c r="D31" t="s">
        <v>425</v>
      </c>
      <c r="E31" s="62">
        <v>0.05</v>
      </c>
      <c r="F31" s="235" t="s">
        <v>426</v>
      </c>
      <c r="G31" t="s">
        <v>126</v>
      </c>
      <c r="H31" s="236"/>
      <c r="I31" s="237"/>
      <c r="J31" s="238"/>
      <c r="K31" s="257"/>
      <c r="L31" s="240">
        <v>13990</v>
      </c>
      <c r="M31" s="237">
        <v>0</v>
      </c>
      <c r="N31" s="238">
        <f t="shared" si="0"/>
        <v>13990</v>
      </c>
      <c r="O31" s="258" t="s">
        <v>427</v>
      </c>
      <c r="P31" s="240">
        <v>13990</v>
      </c>
      <c r="Q31" s="237">
        <v>0</v>
      </c>
      <c r="R31" s="238">
        <f t="shared" si="4"/>
        <v>13990</v>
      </c>
      <c r="S31" s="258" t="s">
        <v>427</v>
      </c>
      <c r="T31" s="242">
        <v>7.0000000000000007E-2</v>
      </c>
      <c r="U31" s="243">
        <v>7.0000000000000007E-2</v>
      </c>
      <c r="V31" s="243">
        <v>7.0000000000000007E-2</v>
      </c>
      <c r="W31" s="244"/>
      <c r="X31" s="244" t="s">
        <v>428</v>
      </c>
      <c r="Y31" s="44" t="s">
        <v>73</v>
      </c>
      <c r="Z31" s="44"/>
    </row>
    <row r="32" spans="2:27" ht="21" x14ac:dyDescent="0.4">
      <c r="B32" s="233" t="s">
        <v>336</v>
      </c>
      <c r="C32" s="234" t="s">
        <v>421</v>
      </c>
      <c r="D32" t="s">
        <v>429</v>
      </c>
      <c r="E32" s="62">
        <v>0.05</v>
      </c>
      <c r="F32" s="235" t="s">
        <v>430</v>
      </c>
      <c r="G32" t="s">
        <v>126</v>
      </c>
      <c r="H32" s="236"/>
      <c r="I32" s="237"/>
      <c r="J32" s="238"/>
      <c r="K32" s="257"/>
      <c r="L32" s="240">
        <v>14790</v>
      </c>
      <c r="M32" s="237">
        <v>0</v>
      </c>
      <c r="N32" s="238">
        <f t="shared" si="0"/>
        <v>14790</v>
      </c>
      <c r="O32" s="258" t="s">
        <v>427</v>
      </c>
      <c r="P32" s="240"/>
      <c r="Q32" s="237"/>
      <c r="R32" s="238"/>
      <c r="S32" s="258" t="s">
        <v>427</v>
      </c>
      <c r="T32" s="242">
        <v>7.0000000000000007E-2</v>
      </c>
      <c r="U32" s="243">
        <v>7.0000000000000007E-2</v>
      </c>
      <c r="V32" s="243">
        <v>7.0000000000000007E-2</v>
      </c>
      <c r="W32" s="244"/>
      <c r="X32" s="244" t="s">
        <v>431</v>
      </c>
      <c r="Y32" s="44" t="s">
        <v>73</v>
      </c>
      <c r="Z32" s="44"/>
    </row>
    <row r="33" spans="2:26" ht="21" x14ac:dyDescent="0.4">
      <c r="B33" s="233" t="s">
        <v>336</v>
      </c>
      <c r="C33" s="234" t="s">
        <v>421</v>
      </c>
      <c r="D33" t="s">
        <v>432</v>
      </c>
      <c r="E33" s="62">
        <v>0</v>
      </c>
      <c r="F33" s="235" t="s">
        <v>433</v>
      </c>
      <c r="G33" t="s">
        <v>255</v>
      </c>
      <c r="H33" s="236"/>
      <c r="I33" s="237"/>
      <c r="J33" s="238"/>
      <c r="K33" s="257"/>
      <c r="L33" s="240">
        <f>L30+500</f>
        <v>14490</v>
      </c>
      <c r="M33" s="237">
        <f>M30</f>
        <v>0</v>
      </c>
      <c r="N33" s="238">
        <f t="shared" si="0"/>
        <v>14490</v>
      </c>
      <c r="O33" s="258" t="s">
        <v>427</v>
      </c>
      <c r="P33" s="240"/>
      <c r="Q33" s="237"/>
      <c r="R33" s="238"/>
      <c r="S33" s="258" t="s">
        <v>427</v>
      </c>
      <c r="T33" s="242">
        <v>7.0000000000000007E-2</v>
      </c>
      <c r="U33" s="243">
        <v>7.0000000000000007E-2</v>
      </c>
      <c r="V33" s="243">
        <v>7.0000000000000007E-2</v>
      </c>
      <c r="W33" s="244"/>
      <c r="X33" s="244" t="s">
        <v>434</v>
      </c>
      <c r="Y33" s="44">
        <v>0</v>
      </c>
      <c r="Z33" s="44"/>
    </row>
    <row r="34" spans="2:26" ht="21" x14ac:dyDescent="0.4">
      <c r="B34" s="233" t="s">
        <v>336</v>
      </c>
      <c r="C34" s="234" t="s">
        <v>421</v>
      </c>
      <c r="D34" t="s">
        <v>435</v>
      </c>
      <c r="E34" s="62">
        <v>0</v>
      </c>
      <c r="F34" s="235" t="s">
        <v>436</v>
      </c>
      <c r="G34" t="s">
        <v>255</v>
      </c>
      <c r="H34" s="236"/>
      <c r="I34" s="237"/>
      <c r="J34" s="238"/>
      <c r="K34" s="257"/>
      <c r="L34" s="240">
        <f t="shared" ref="L34:L35" si="7">L31+500</f>
        <v>14490</v>
      </c>
      <c r="M34" s="237">
        <f t="shared" ref="M34:M35" si="8">M31</f>
        <v>0</v>
      </c>
      <c r="N34" s="238">
        <f t="shared" si="0"/>
        <v>14490</v>
      </c>
      <c r="O34" s="258" t="s">
        <v>427</v>
      </c>
      <c r="P34" s="240">
        <f t="shared" ref="P34" si="9">P31+500</f>
        <v>14490</v>
      </c>
      <c r="Q34" s="237">
        <f t="shared" ref="Q34" si="10">Q31</f>
        <v>0</v>
      </c>
      <c r="R34" s="238">
        <f t="shared" si="4"/>
        <v>14490</v>
      </c>
      <c r="S34" s="258" t="s">
        <v>427</v>
      </c>
      <c r="T34" s="242">
        <v>7.0000000000000007E-2</v>
      </c>
      <c r="U34" s="243">
        <v>7.0000000000000007E-2</v>
      </c>
      <c r="V34" s="243">
        <v>7.0000000000000007E-2</v>
      </c>
      <c r="W34" s="244"/>
      <c r="X34" s="244" t="s">
        <v>428</v>
      </c>
      <c r="Y34" s="44">
        <v>0</v>
      </c>
      <c r="Z34" s="44"/>
    </row>
    <row r="35" spans="2:26" ht="21" x14ac:dyDescent="0.4">
      <c r="B35" s="194" t="s">
        <v>336</v>
      </c>
      <c r="C35" s="245" t="s">
        <v>421</v>
      </c>
      <c r="D35" s="26" t="s">
        <v>437</v>
      </c>
      <c r="E35" s="64">
        <v>0</v>
      </c>
      <c r="F35" s="246" t="s">
        <v>438</v>
      </c>
      <c r="G35" s="26" t="s">
        <v>255</v>
      </c>
      <c r="H35" s="247"/>
      <c r="I35" s="248"/>
      <c r="J35" s="238"/>
      <c r="K35" s="257"/>
      <c r="L35" s="259">
        <f t="shared" si="7"/>
        <v>15290</v>
      </c>
      <c r="M35" s="237">
        <f t="shared" si="8"/>
        <v>0</v>
      </c>
      <c r="N35" s="238">
        <f t="shared" si="0"/>
        <v>15290</v>
      </c>
      <c r="O35" s="258" t="s">
        <v>427</v>
      </c>
      <c r="P35" s="259"/>
      <c r="Q35" s="237"/>
      <c r="R35" s="238"/>
      <c r="S35" s="258" t="s">
        <v>427</v>
      </c>
      <c r="T35" s="242">
        <v>7.0000000000000007E-2</v>
      </c>
      <c r="U35" s="243">
        <v>7.0000000000000007E-2</v>
      </c>
      <c r="V35" s="243">
        <v>7.0000000000000007E-2</v>
      </c>
      <c r="W35" s="244"/>
      <c r="X35" s="244" t="s">
        <v>431</v>
      </c>
      <c r="Y35" s="44">
        <v>0</v>
      </c>
      <c r="Z35" s="44"/>
    </row>
    <row r="36" spans="2:26" ht="21" x14ac:dyDescent="0.3">
      <c r="B36" s="207" t="s">
        <v>336</v>
      </c>
      <c r="C36" s="208" t="s">
        <v>439</v>
      </c>
      <c r="D36" s="8" t="s">
        <v>440</v>
      </c>
      <c r="E36" s="209">
        <v>0</v>
      </c>
      <c r="F36" s="210" t="s">
        <v>441</v>
      </c>
      <c r="G36" s="211" t="s">
        <v>126</v>
      </c>
      <c r="H36" s="212"/>
      <c r="I36" s="213"/>
      <c r="J36" s="214"/>
      <c r="K36" s="255"/>
      <c r="L36" s="216">
        <v>15990</v>
      </c>
      <c r="M36" s="213"/>
      <c r="N36" s="214">
        <f>L36-M36</f>
        <v>15990</v>
      </c>
      <c r="O36" s="256" t="s">
        <v>442</v>
      </c>
      <c r="P36" s="216"/>
      <c r="Q36" s="213"/>
      <c r="R36" s="214"/>
      <c r="S36" s="256" t="s">
        <v>442</v>
      </c>
      <c r="T36" s="217">
        <v>7.0000000000000007E-2</v>
      </c>
      <c r="U36" s="218">
        <v>7.0000000000000007E-2</v>
      </c>
      <c r="V36" s="218">
        <v>7.0000000000000007E-2</v>
      </c>
      <c r="W36" s="219"/>
      <c r="X36" s="219" t="s">
        <v>443</v>
      </c>
      <c r="Y36" s="220" t="s">
        <v>28</v>
      </c>
      <c r="Z36" s="220"/>
    </row>
    <row r="37" spans="2:26" ht="21" x14ac:dyDescent="0.3">
      <c r="B37" s="233" t="s">
        <v>336</v>
      </c>
      <c r="C37" s="17" t="s">
        <v>439</v>
      </c>
      <c r="D37" s="15" t="s">
        <v>444</v>
      </c>
      <c r="E37" s="62">
        <v>0</v>
      </c>
      <c r="F37" s="261" t="s">
        <v>445</v>
      </c>
      <c r="G37" s="262" t="s">
        <v>126</v>
      </c>
      <c r="H37" s="263"/>
      <c r="I37" s="264"/>
      <c r="J37" s="265"/>
      <c r="K37" s="257"/>
      <c r="L37" s="266">
        <f>L36+1000</f>
        <v>16990</v>
      </c>
      <c r="M37" s="264"/>
      <c r="N37" s="265">
        <f t="shared" si="0"/>
        <v>16990</v>
      </c>
      <c r="O37" s="258" t="s">
        <v>442</v>
      </c>
      <c r="P37" s="266"/>
      <c r="Q37" s="264"/>
      <c r="R37" s="265"/>
      <c r="S37" s="258" t="s">
        <v>442</v>
      </c>
      <c r="T37" s="267">
        <v>7.0000000000000007E-2</v>
      </c>
      <c r="U37" s="268">
        <v>7.0000000000000007E-2</v>
      </c>
      <c r="V37" s="268">
        <v>7.0000000000000007E-2</v>
      </c>
      <c r="W37" s="269"/>
      <c r="X37" s="269"/>
      <c r="Y37" s="270"/>
      <c r="Z37" s="270"/>
    </row>
    <row r="38" spans="2:26" ht="21" x14ac:dyDescent="0.3">
      <c r="B38" s="233" t="s">
        <v>336</v>
      </c>
      <c r="C38" s="17" t="s">
        <v>439</v>
      </c>
      <c r="D38" s="15" t="s">
        <v>446</v>
      </c>
      <c r="E38" s="62">
        <v>0.1</v>
      </c>
      <c r="F38" s="261" t="s">
        <v>447</v>
      </c>
      <c r="G38" s="262" t="s">
        <v>126</v>
      </c>
      <c r="H38" s="263"/>
      <c r="I38" s="264"/>
      <c r="J38" s="265"/>
      <c r="K38" s="257"/>
      <c r="L38" s="482">
        <v>17490</v>
      </c>
      <c r="M38" s="483"/>
      <c r="N38" s="484">
        <f t="shared" si="0"/>
        <v>17490</v>
      </c>
      <c r="O38" s="258" t="s">
        <v>358</v>
      </c>
      <c r="P38" s="266"/>
      <c r="Q38" s="483"/>
      <c r="R38" s="265"/>
      <c r="S38" s="258" t="s">
        <v>358</v>
      </c>
      <c r="T38" s="271">
        <v>7.0000000000000007E-2</v>
      </c>
      <c r="U38" s="272">
        <v>7.0000000000000007E-2</v>
      </c>
      <c r="V38" s="272">
        <v>7.0000000000000007E-2</v>
      </c>
      <c r="W38" s="273"/>
      <c r="X38" s="273" t="s">
        <v>448</v>
      </c>
      <c r="Y38" s="274" t="s">
        <v>73</v>
      </c>
      <c r="Z38" s="274"/>
    </row>
    <row r="39" spans="2:26" ht="21" x14ac:dyDescent="0.3">
      <c r="B39" s="233" t="s">
        <v>336</v>
      </c>
      <c r="C39" s="17" t="s">
        <v>439</v>
      </c>
      <c r="D39" s="15" t="s">
        <v>449</v>
      </c>
      <c r="E39" s="62">
        <v>0.1</v>
      </c>
      <c r="F39" s="261" t="s">
        <v>450</v>
      </c>
      <c r="G39" s="262" t="s">
        <v>126</v>
      </c>
      <c r="H39" s="263"/>
      <c r="I39" s="264"/>
      <c r="J39" s="265"/>
      <c r="K39" s="257"/>
      <c r="L39" s="266">
        <f>L38+1000</f>
        <v>18490</v>
      </c>
      <c r="M39" s="264"/>
      <c r="N39" s="265">
        <f t="shared" si="0"/>
        <v>18490</v>
      </c>
      <c r="O39" s="258" t="s">
        <v>358</v>
      </c>
      <c r="P39" s="266"/>
      <c r="Q39" s="264"/>
      <c r="R39" s="265"/>
      <c r="S39" s="258" t="s">
        <v>358</v>
      </c>
      <c r="T39" s="271">
        <v>7.0000000000000007E-2</v>
      </c>
      <c r="U39" s="272">
        <v>7.0000000000000007E-2</v>
      </c>
      <c r="V39" s="272">
        <v>7.0000000000000007E-2</v>
      </c>
      <c r="W39" s="273"/>
      <c r="X39" s="273"/>
      <c r="Y39" s="274"/>
      <c r="Z39" s="274"/>
    </row>
    <row r="40" spans="2:26" ht="21" x14ac:dyDescent="0.3">
      <c r="B40" s="233" t="s">
        <v>336</v>
      </c>
      <c r="C40" s="17" t="s">
        <v>439</v>
      </c>
      <c r="D40" s="15" t="s">
        <v>451</v>
      </c>
      <c r="E40" s="62">
        <v>0</v>
      </c>
      <c r="F40" s="261" t="s">
        <v>452</v>
      </c>
      <c r="G40" s="262" t="s">
        <v>255</v>
      </c>
      <c r="H40" s="263"/>
      <c r="I40" s="264"/>
      <c r="J40" s="265"/>
      <c r="K40" s="257"/>
      <c r="L40" s="266">
        <f>L36</f>
        <v>15990</v>
      </c>
      <c r="M40" s="264"/>
      <c r="N40" s="265">
        <f t="shared" si="0"/>
        <v>15990</v>
      </c>
      <c r="O40" s="258" t="s">
        <v>442</v>
      </c>
      <c r="P40" s="266"/>
      <c r="Q40" s="264"/>
      <c r="R40" s="265"/>
      <c r="S40" s="258" t="s">
        <v>442</v>
      </c>
      <c r="T40" s="275">
        <v>7.0000000000000007E-2</v>
      </c>
      <c r="U40" s="276">
        <v>7.0000000000000007E-2</v>
      </c>
      <c r="V40" s="276">
        <v>7.0000000000000007E-2</v>
      </c>
      <c r="W40" s="277"/>
      <c r="X40" s="277" t="s">
        <v>443</v>
      </c>
      <c r="Y40" s="278">
        <v>0</v>
      </c>
      <c r="Z40" s="278"/>
    </row>
    <row r="41" spans="2:26" ht="21" x14ac:dyDescent="0.3">
      <c r="B41" s="233" t="s">
        <v>336</v>
      </c>
      <c r="C41" s="17" t="s">
        <v>439</v>
      </c>
      <c r="D41" s="15" t="s">
        <v>453</v>
      </c>
      <c r="E41" s="62">
        <v>0</v>
      </c>
      <c r="F41" s="261" t="s">
        <v>454</v>
      </c>
      <c r="G41" s="262" t="s">
        <v>255</v>
      </c>
      <c r="H41" s="263"/>
      <c r="I41" s="264"/>
      <c r="J41" s="265"/>
      <c r="K41" s="257"/>
      <c r="L41" s="266">
        <f>L38</f>
        <v>17490</v>
      </c>
      <c r="M41" s="264"/>
      <c r="N41" s="265">
        <f t="shared" si="0"/>
        <v>17490</v>
      </c>
      <c r="O41" s="258" t="s">
        <v>358</v>
      </c>
      <c r="P41" s="266"/>
      <c r="Q41" s="264"/>
      <c r="R41" s="265"/>
      <c r="S41" s="258" t="s">
        <v>358</v>
      </c>
      <c r="T41" s="267">
        <v>7.0000000000000007E-2</v>
      </c>
      <c r="U41" s="268">
        <v>7.0000000000000007E-2</v>
      </c>
      <c r="V41" s="268">
        <v>7.0000000000000007E-2</v>
      </c>
      <c r="W41" s="269"/>
      <c r="X41" s="269" t="s">
        <v>448</v>
      </c>
      <c r="Y41" s="270">
        <v>0</v>
      </c>
      <c r="Z41" s="270"/>
    </row>
    <row r="42" spans="2:26" ht="21" x14ac:dyDescent="0.3">
      <c r="B42" s="233" t="s">
        <v>336</v>
      </c>
      <c r="C42" s="17" t="s">
        <v>439</v>
      </c>
      <c r="D42" s="15" t="s">
        <v>455</v>
      </c>
      <c r="E42" s="62">
        <v>0</v>
      </c>
      <c r="F42" s="261" t="s">
        <v>456</v>
      </c>
      <c r="G42" s="262" t="s">
        <v>255</v>
      </c>
      <c r="H42" s="263"/>
      <c r="I42" s="264"/>
      <c r="J42" s="265"/>
      <c r="K42" s="257"/>
      <c r="L42" s="266">
        <f>L36</f>
        <v>15990</v>
      </c>
      <c r="M42" s="264"/>
      <c r="N42" s="265">
        <f t="shared" si="0"/>
        <v>15990</v>
      </c>
      <c r="O42" s="258" t="s">
        <v>442</v>
      </c>
      <c r="P42" s="266"/>
      <c r="Q42" s="264"/>
      <c r="R42" s="265"/>
      <c r="S42" s="258" t="s">
        <v>442</v>
      </c>
      <c r="T42" s="267">
        <v>7.0000000000000007E-2</v>
      </c>
      <c r="U42" s="268">
        <v>7.0000000000000007E-2</v>
      </c>
      <c r="V42" s="268">
        <v>7.0000000000000007E-2</v>
      </c>
      <c r="W42" s="269"/>
      <c r="X42" s="269" t="s">
        <v>443</v>
      </c>
      <c r="Y42" s="270">
        <v>0</v>
      </c>
      <c r="Z42" s="270"/>
    </row>
    <row r="43" spans="2:26" ht="21" x14ac:dyDescent="0.3">
      <c r="B43" s="233" t="s">
        <v>336</v>
      </c>
      <c r="C43" s="17" t="s">
        <v>439</v>
      </c>
      <c r="D43" s="15" t="s">
        <v>457</v>
      </c>
      <c r="E43" s="62">
        <v>0</v>
      </c>
      <c r="F43" s="261" t="s">
        <v>458</v>
      </c>
      <c r="G43" s="262" t="s">
        <v>255</v>
      </c>
      <c r="H43" s="263"/>
      <c r="I43" s="264"/>
      <c r="J43" s="265"/>
      <c r="K43" s="257"/>
      <c r="L43" s="266">
        <f>$L$41</f>
        <v>17490</v>
      </c>
      <c r="M43" s="264"/>
      <c r="N43" s="265">
        <f t="shared" si="0"/>
        <v>17490</v>
      </c>
      <c r="O43" s="258" t="s">
        <v>358</v>
      </c>
      <c r="P43" s="266"/>
      <c r="Q43" s="264"/>
      <c r="R43" s="265"/>
      <c r="S43" s="258" t="s">
        <v>358</v>
      </c>
      <c r="T43" s="267">
        <v>7.0000000000000007E-2</v>
      </c>
      <c r="U43" s="268">
        <v>7.0000000000000007E-2</v>
      </c>
      <c r="V43" s="268">
        <v>7.0000000000000007E-2</v>
      </c>
      <c r="W43" s="269"/>
      <c r="X43" s="269" t="s">
        <v>448</v>
      </c>
      <c r="Y43" s="270">
        <v>0</v>
      </c>
      <c r="Z43" s="270"/>
    </row>
    <row r="44" spans="2:26" ht="21" x14ac:dyDescent="0.3">
      <c r="B44" s="233" t="s">
        <v>336</v>
      </c>
      <c r="C44" s="17" t="s">
        <v>439</v>
      </c>
      <c r="D44" s="15" t="s">
        <v>459</v>
      </c>
      <c r="E44" s="62">
        <v>0</v>
      </c>
      <c r="F44" s="261" t="s">
        <v>460</v>
      </c>
      <c r="G44" s="262" t="s">
        <v>461</v>
      </c>
      <c r="H44" s="263"/>
      <c r="I44" s="264"/>
      <c r="J44" s="265"/>
      <c r="K44" s="257"/>
      <c r="L44" s="266">
        <f>L36</f>
        <v>15990</v>
      </c>
      <c r="M44" s="264"/>
      <c r="N44" s="265">
        <f t="shared" si="0"/>
        <v>15990</v>
      </c>
      <c r="O44" s="258" t="s">
        <v>442</v>
      </c>
      <c r="P44" s="266"/>
      <c r="Q44" s="264"/>
      <c r="R44" s="265"/>
      <c r="S44" s="258" t="s">
        <v>442</v>
      </c>
      <c r="T44" s="267">
        <v>7.0000000000000007E-2</v>
      </c>
      <c r="U44" s="268">
        <v>7.0000000000000007E-2</v>
      </c>
      <c r="V44" s="268">
        <v>7.0000000000000007E-2</v>
      </c>
      <c r="W44" s="269"/>
      <c r="X44" s="269" t="s">
        <v>443</v>
      </c>
      <c r="Y44" s="270">
        <v>0</v>
      </c>
      <c r="Z44" s="270"/>
    </row>
    <row r="45" spans="2:26" ht="21" x14ac:dyDescent="0.3">
      <c r="B45" s="233" t="s">
        <v>336</v>
      </c>
      <c r="C45" s="17" t="s">
        <v>439</v>
      </c>
      <c r="D45" s="15" t="s">
        <v>462</v>
      </c>
      <c r="E45" s="62">
        <v>0</v>
      </c>
      <c r="F45" s="261" t="s">
        <v>463</v>
      </c>
      <c r="G45" s="262" t="s">
        <v>461</v>
      </c>
      <c r="H45" s="263"/>
      <c r="I45" s="264"/>
      <c r="J45" s="265"/>
      <c r="K45" s="257"/>
      <c r="L45" s="266">
        <f>$L$41</f>
        <v>17490</v>
      </c>
      <c r="M45" s="264"/>
      <c r="N45" s="265">
        <f t="shared" si="0"/>
        <v>17490</v>
      </c>
      <c r="O45" s="258" t="s">
        <v>358</v>
      </c>
      <c r="P45" s="266"/>
      <c r="Q45" s="264"/>
      <c r="R45" s="265"/>
      <c r="S45" s="258" t="s">
        <v>358</v>
      </c>
      <c r="T45" s="267">
        <v>7.0000000000000007E-2</v>
      </c>
      <c r="U45" s="268">
        <v>7.0000000000000007E-2</v>
      </c>
      <c r="V45" s="268">
        <v>7.0000000000000007E-2</v>
      </c>
      <c r="W45" s="269"/>
      <c r="X45" s="269" t="s">
        <v>448</v>
      </c>
      <c r="Y45" s="270">
        <v>0</v>
      </c>
      <c r="Z45" s="270"/>
    </row>
    <row r="46" spans="2:26" ht="21" x14ac:dyDescent="0.4">
      <c r="B46" s="207" t="s">
        <v>336</v>
      </c>
      <c r="C46" s="221" t="s">
        <v>464</v>
      </c>
      <c r="D46" s="169" t="s">
        <v>465</v>
      </c>
      <c r="E46" s="209">
        <v>7.4999999999999997E-2</v>
      </c>
      <c r="F46" s="222" t="s">
        <v>466</v>
      </c>
      <c r="G46" s="169" t="s">
        <v>126</v>
      </c>
      <c r="H46" s="223"/>
      <c r="I46" s="224"/>
      <c r="J46" s="225"/>
      <c r="K46" s="255"/>
      <c r="L46" s="227">
        <v>17990</v>
      </c>
      <c r="M46" s="224">
        <v>100</v>
      </c>
      <c r="N46" s="225">
        <f t="shared" si="0"/>
        <v>17890</v>
      </c>
      <c r="O46" s="256" t="s">
        <v>365</v>
      </c>
      <c r="P46" s="227"/>
      <c r="Q46" s="224"/>
      <c r="R46" s="225"/>
      <c r="S46" s="256" t="s">
        <v>365</v>
      </c>
      <c r="T46" s="229">
        <v>7.0000000000000007E-2</v>
      </c>
      <c r="U46" s="230">
        <v>7.0000000000000007E-2</v>
      </c>
      <c r="V46" s="230">
        <v>7.0000000000000007E-2</v>
      </c>
      <c r="W46" s="231"/>
      <c r="X46" s="231" t="s">
        <v>467</v>
      </c>
      <c r="Y46" s="232" t="s">
        <v>73</v>
      </c>
      <c r="Z46" s="232"/>
    </row>
    <row r="47" spans="2:26" ht="28.8" x14ac:dyDescent="0.4">
      <c r="B47" s="233" t="s">
        <v>336</v>
      </c>
      <c r="C47" s="234" t="s">
        <v>464</v>
      </c>
      <c r="D47" t="s">
        <v>468</v>
      </c>
      <c r="E47" s="62">
        <v>7.4999999999999997E-2</v>
      </c>
      <c r="F47" s="235" t="s">
        <v>469</v>
      </c>
      <c r="G47" t="s">
        <v>126</v>
      </c>
      <c r="H47" s="236">
        <v>17990</v>
      </c>
      <c r="I47" s="237"/>
      <c r="J47" s="238">
        <f t="shared" ref="J47:J59" si="11">H47-I47</f>
        <v>17990</v>
      </c>
      <c r="K47" s="257" t="s">
        <v>365</v>
      </c>
      <c r="L47" s="240">
        <v>18990</v>
      </c>
      <c r="M47" s="237">
        <v>100</v>
      </c>
      <c r="N47" s="238">
        <f t="shared" si="0"/>
        <v>18890</v>
      </c>
      <c r="O47" s="258" t="s">
        <v>365</v>
      </c>
      <c r="P47" s="240"/>
      <c r="Q47" s="237"/>
      <c r="R47" s="238"/>
      <c r="S47" s="258" t="s">
        <v>365</v>
      </c>
      <c r="T47" s="242">
        <v>7.0000000000000007E-2</v>
      </c>
      <c r="U47" s="243">
        <v>7.0000000000000007E-2</v>
      </c>
      <c r="V47" s="243">
        <v>7.0000000000000007E-2</v>
      </c>
      <c r="W47" s="244"/>
      <c r="X47" s="244" t="s">
        <v>470</v>
      </c>
      <c r="Y47" s="44" t="s">
        <v>73</v>
      </c>
      <c r="Z47" s="44"/>
    </row>
    <row r="48" spans="2:26" ht="28.8" x14ac:dyDescent="0.4">
      <c r="B48" s="233" t="s">
        <v>336</v>
      </c>
      <c r="C48" s="234" t="s">
        <v>464</v>
      </c>
      <c r="D48" t="s">
        <v>471</v>
      </c>
      <c r="E48" s="62">
        <v>7.4999999999999997E-2</v>
      </c>
      <c r="F48" s="235" t="s">
        <v>472</v>
      </c>
      <c r="G48" t="s">
        <v>126</v>
      </c>
      <c r="H48" s="236"/>
      <c r="I48" s="237"/>
      <c r="J48" s="238"/>
      <c r="K48" s="257" t="s">
        <v>365</v>
      </c>
      <c r="L48" s="240">
        <v>18990</v>
      </c>
      <c r="M48" s="237">
        <v>100</v>
      </c>
      <c r="N48" s="238">
        <f t="shared" si="0"/>
        <v>18890</v>
      </c>
      <c r="O48" s="258" t="s">
        <v>365</v>
      </c>
      <c r="P48" s="240"/>
      <c r="Q48" s="237"/>
      <c r="R48" s="238"/>
      <c r="S48" s="258" t="s">
        <v>365</v>
      </c>
      <c r="T48" s="242">
        <v>7.0000000000000007E-2</v>
      </c>
      <c r="U48" s="243">
        <v>7.0000000000000007E-2</v>
      </c>
      <c r="V48" s="243">
        <v>7.0000000000000007E-2</v>
      </c>
      <c r="W48" s="244"/>
      <c r="X48" s="244" t="s">
        <v>473</v>
      </c>
      <c r="Y48" s="44" t="s">
        <v>73</v>
      </c>
      <c r="Z48" s="44"/>
    </row>
    <row r="49" spans="2:26" ht="21" x14ac:dyDescent="0.4">
      <c r="B49" s="233" t="s">
        <v>336</v>
      </c>
      <c r="C49" s="234" t="s">
        <v>464</v>
      </c>
      <c r="D49" t="s">
        <v>474</v>
      </c>
      <c r="E49" s="62">
        <v>7.4999999999999997E-2</v>
      </c>
      <c r="F49" s="235" t="s">
        <v>475</v>
      </c>
      <c r="G49" t="s">
        <v>126</v>
      </c>
      <c r="H49" s="236"/>
      <c r="I49" s="237"/>
      <c r="J49" s="238"/>
      <c r="K49" s="257"/>
      <c r="L49" s="240">
        <v>19990</v>
      </c>
      <c r="M49" s="237">
        <v>100</v>
      </c>
      <c r="N49" s="238">
        <f t="shared" si="0"/>
        <v>19890</v>
      </c>
      <c r="O49" s="258" t="s">
        <v>365</v>
      </c>
      <c r="P49" s="240"/>
      <c r="Q49" s="237"/>
      <c r="R49" s="238"/>
      <c r="S49" s="258" t="s">
        <v>365</v>
      </c>
      <c r="T49" s="242">
        <v>7.0000000000000007E-2</v>
      </c>
      <c r="U49" s="243">
        <v>7.0000000000000007E-2</v>
      </c>
      <c r="V49" s="243">
        <v>7.0000000000000007E-2</v>
      </c>
      <c r="W49" s="244"/>
      <c r="X49" s="244" t="s">
        <v>476</v>
      </c>
      <c r="Y49" s="44" t="s">
        <v>73</v>
      </c>
      <c r="Z49" s="44"/>
    </row>
    <row r="50" spans="2:26" ht="21" x14ac:dyDescent="0.4">
      <c r="B50" s="233" t="s">
        <v>336</v>
      </c>
      <c r="C50" s="234" t="s">
        <v>464</v>
      </c>
      <c r="D50" t="s">
        <v>477</v>
      </c>
      <c r="E50" s="62">
        <v>0</v>
      </c>
      <c r="F50" s="235" t="s">
        <v>478</v>
      </c>
      <c r="G50" t="s">
        <v>255</v>
      </c>
      <c r="H50" s="236"/>
      <c r="I50" s="237"/>
      <c r="J50" s="238"/>
      <c r="K50" s="257"/>
      <c r="L50" s="240">
        <v>17990</v>
      </c>
      <c r="M50" s="237">
        <v>100</v>
      </c>
      <c r="N50" s="238">
        <f t="shared" si="0"/>
        <v>17890</v>
      </c>
      <c r="O50" s="258" t="s">
        <v>365</v>
      </c>
      <c r="P50" s="240"/>
      <c r="Q50" s="237"/>
      <c r="R50" s="238"/>
      <c r="S50" s="258" t="s">
        <v>365</v>
      </c>
      <c r="T50" s="242">
        <v>7.0000000000000007E-2</v>
      </c>
      <c r="U50" s="243">
        <v>7.0000000000000007E-2</v>
      </c>
      <c r="V50" s="243">
        <v>7.0000000000000007E-2</v>
      </c>
      <c r="W50" s="244"/>
      <c r="X50" s="244" t="s">
        <v>467</v>
      </c>
      <c r="Y50" s="44">
        <v>0</v>
      </c>
      <c r="Z50" s="44"/>
    </row>
    <row r="51" spans="2:26" ht="28.8" x14ac:dyDescent="0.4">
      <c r="B51" s="233" t="s">
        <v>336</v>
      </c>
      <c r="C51" s="234" t="s">
        <v>464</v>
      </c>
      <c r="D51" t="s">
        <v>479</v>
      </c>
      <c r="E51" s="62">
        <v>0</v>
      </c>
      <c r="F51" s="235" t="s">
        <v>480</v>
      </c>
      <c r="G51" t="s">
        <v>255</v>
      </c>
      <c r="H51" s="236">
        <v>17990</v>
      </c>
      <c r="I51" s="237"/>
      <c r="J51" s="238">
        <f t="shared" si="11"/>
        <v>17990</v>
      </c>
      <c r="K51" s="257" t="s">
        <v>365</v>
      </c>
      <c r="L51" s="240">
        <v>18990</v>
      </c>
      <c r="M51" s="237">
        <v>100</v>
      </c>
      <c r="N51" s="238">
        <f t="shared" si="0"/>
        <v>18890</v>
      </c>
      <c r="O51" s="258" t="s">
        <v>365</v>
      </c>
      <c r="P51" s="240"/>
      <c r="Q51" s="237"/>
      <c r="R51" s="238"/>
      <c r="S51" s="258" t="s">
        <v>365</v>
      </c>
      <c r="T51" s="242">
        <v>7.0000000000000007E-2</v>
      </c>
      <c r="U51" s="243">
        <v>7.0000000000000007E-2</v>
      </c>
      <c r="V51" s="243">
        <v>7.0000000000000007E-2</v>
      </c>
      <c r="W51" s="244"/>
      <c r="X51" s="244" t="s">
        <v>470</v>
      </c>
      <c r="Y51" s="44">
        <v>0</v>
      </c>
      <c r="Z51" s="44"/>
    </row>
    <row r="52" spans="2:26" ht="28.8" x14ac:dyDescent="0.4">
      <c r="B52" s="233" t="s">
        <v>336</v>
      </c>
      <c r="C52" s="234" t="s">
        <v>464</v>
      </c>
      <c r="D52" t="s">
        <v>481</v>
      </c>
      <c r="E52" s="62">
        <v>0</v>
      </c>
      <c r="F52" s="235" t="s">
        <v>482</v>
      </c>
      <c r="G52" t="s">
        <v>255</v>
      </c>
      <c r="H52" s="236"/>
      <c r="I52" s="237"/>
      <c r="J52" s="238"/>
      <c r="K52" s="257" t="s">
        <v>365</v>
      </c>
      <c r="L52" s="240">
        <v>18990</v>
      </c>
      <c r="M52" s="237">
        <v>100</v>
      </c>
      <c r="N52" s="238">
        <f t="shared" si="0"/>
        <v>18890</v>
      </c>
      <c r="O52" s="258" t="s">
        <v>365</v>
      </c>
      <c r="P52" s="240"/>
      <c r="Q52" s="237"/>
      <c r="R52" s="238"/>
      <c r="S52" s="258" t="s">
        <v>365</v>
      </c>
      <c r="T52" s="242">
        <v>7.0000000000000007E-2</v>
      </c>
      <c r="U52" s="243">
        <v>7.0000000000000007E-2</v>
      </c>
      <c r="V52" s="243">
        <v>7.0000000000000007E-2</v>
      </c>
      <c r="W52" s="244"/>
      <c r="X52" s="244" t="s">
        <v>473</v>
      </c>
      <c r="Y52" s="44">
        <v>0</v>
      </c>
      <c r="Z52" s="44"/>
    </row>
    <row r="53" spans="2:26" ht="28.8" x14ac:dyDescent="0.4">
      <c r="B53" s="233" t="s">
        <v>336</v>
      </c>
      <c r="C53" s="234" t="s">
        <v>464</v>
      </c>
      <c r="D53" t="s">
        <v>483</v>
      </c>
      <c r="E53" s="62">
        <v>0</v>
      </c>
      <c r="F53" s="235" t="s">
        <v>484</v>
      </c>
      <c r="G53" t="s">
        <v>255</v>
      </c>
      <c r="H53" s="236"/>
      <c r="I53" s="237"/>
      <c r="J53" s="238"/>
      <c r="K53" s="257" t="s">
        <v>365</v>
      </c>
      <c r="L53" s="240">
        <v>19990</v>
      </c>
      <c r="M53" s="237">
        <v>100</v>
      </c>
      <c r="N53" s="238">
        <f t="shared" si="0"/>
        <v>19890</v>
      </c>
      <c r="O53" s="258" t="s">
        <v>365</v>
      </c>
      <c r="P53" s="240"/>
      <c r="Q53" s="237"/>
      <c r="R53" s="238"/>
      <c r="S53" s="258" t="s">
        <v>365</v>
      </c>
      <c r="T53" s="242">
        <v>7.0000000000000007E-2</v>
      </c>
      <c r="U53" s="243">
        <v>7.0000000000000007E-2</v>
      </c>
      <c r="V53" s="243">
        <v>7.0000000000000007E-2</v>
      </c>
      <c r="W53" s="244"/>
      <c r="X53" s="244" t="s">
        <v>476</v>
      </c>
      <c r="Y53" s="44">
        <v>0</v>
      </c>
      <c r="Z53" s="44"/>
    </row>
    <row r="54" spans="2:26" ht="21" x14ac:dyDescent="0.4">
      <c r="B54" s="233" t="s">
        <v>336</v>
      </c>
      <c r="C54" s="234" t="s">
        <v>464</v>
      </c>
      <c r="D54" t="s">
        <v>485</v>
      </c>
      <c r="E54" s="62">
        <v>0</v>
      </c>
      <c r="F54" s="235" t="s">
        <v>486</v>
      </c>
      <c r="G54" t="s">
        <v>255</v>
      </c>
      <c r="H54" s="236"/>
      <c r="I54" s="237"/>
      <c r="J54" s="238"/>
      <c r="K54" s="257"/>
      <c r="L54" s="240">
        <v>17990</v>
      </c>
      <c r="M54" s="237">
        <v>100</v>
      </c>
      <c r="N54" s="238">
        <f t="shared" si="0"/>
        <v>17890</v>
      </c>
      <c r="O54" s="258" t="s">
        <v>365</v>
      </c>
      <c r="P54" s="240"/>
      <c r="Q54" s="237"/>
      <c r="R54" s="238"/>
      <c r="S54" s="258" t="s">
        <v>365</v>
      </c>
      <c r="T54" s="242">
        <v>7.0000000000000007E-2</v>
      </c>
      <c r="U54" s="243">
        <v>7.0000000000000007E-2</v>
      </c>
      <c r="V54" s="243">
        <v>7.0000000000000007E-2</v>
      </c>
      <c r="W54" s="244"/>
      <c r="X54" s="244" t="s">
        <v>467</v>
      </c>
      <c r="Y54" s="44">
        <v>0</v>
      </c>
      <c r="Z54" s="44"/>
    </row>
    <row r="55" spans="2:26" ht="28.8" x14ac:dyDescent="0.4">
      <c r="B55" s="233" t="s">
        <v>336</v>
      </c>
      <c r="C55" s="234" t="s">
        <v>464</v>
      </c>
      <c r="D55" t="s">
        <v>487</v>
      </c>
      <c r="E55" s="62">
        <v>0</v>
      </c>
      <c r="F55" s="235" t="s">
        <v>488</v>
      </c>
      <c r="G55" t="s">
        <v>255</v>
      </c>
      <c r="H55" s="236">
        <v>17990</v>
      </c>
      <c r="I55" s="237"/>
      <c r="J55" s="238">
        <f t="shared" si="11"/>
        <v>17990</v>
      </c>
      <c r="K55" s="257" t="s">
        <v>365</v>
      </c>
      <c r="L55" s="240">
        <v>18990</v>
      </c>
      <c r="M55" s="237">
        <v>100</v>
      </c>
      <c r="N55" s="238">
        <f t="shared" si="0"/>
        <v>18890</v>
      </c>
      <c r="O55" s="258" t="s">
        <v>365</v>
      </c>
      <c r="P55" s="240"/>
      <c r="Q55" s="237"/>
      <c r="R55" s="238"/>
      <c r="S55" s="258" t="s">
        <v>365</v>
      </c>
      <c r="T55" s="242">
        <v>7.0000000000000007E-2</v>
      </c>
      <c r="U55" s="243">
        <v>7.0000000000000007E-2</v>
      </c>
      <c r="V55" s="243">
        <v>7.0000000000000007E-2</v>
      </c>
      <c r="W55" s="244"/>
      <c r="X55" s="244" t="s">
        <v>470</v>
      </c>
      <c r="Y55" s="44">
        <v>0</v>
      </c>
      <c r="Z55" s="44"/>
    </row>
    <row r="56" spans="2:26" ht="28.8" x14ac:dyDescent="0.4">
      <c r="B56" s="233" t="s">
        <v>336</v>
      </c>
      <c r="C56" s="234" t="s">
        <v>464</v>
      </c>
      <c r="D56" t="s">
        <v>489</v>
      </c>
      <c r="E56" s="62">
        <v>0</v>
      </c>
      <c r="F56" s="235" t="s">
        <v>490</v>
      </c>
      <c r="G56" t="s">
        <v>255</v>
      </c>
      <c r="H56" s="236"/>
      <c r="I56" s="237"/>
      <c r="J56" s="238"/>
      <c r="K56" s="257" t="s">
        <v>365</v>
      </c>
      <c r="L56" s="240">
        <v>18990</v>
      </c>
      <c r="M56" s="237">
        <v>100</v>
      </c>
      <c r="N56" s="238">
        <f t="shared" si="0"/>
        <v>18890</v>
      </c>
      <c r="O56" s="258" t="s">
        <v>365</v>
      </c>
      <c r="P56" s="240"/>
      <c r="Q56" s="237"/>
      <c r="R56" s="238"/>
      <c r="S56" s="258" t="s">
        <v>365</v>
      </c>
      <c r="T56" s="242">
        <v>7.0000000000000007E-2</v>
      </c>
      <c r="U56" s="243">
        <v>7.0000000000000007E-2</v>
      </c>
      <c r="V56" s="243">
        <v>7.0000000000000007E-2</v>
      </c>
      <c r="W56" s="244"/>
      <c r="X56" s="244" t="s">
        <v>473</v>
      </c>
      <c r="Y56" s="44">
        <v>0</v>
      </c>
      <c r="Z56" s="44"/>
    </row>
    <row r="57" spans="2:26" ht="28.8" x14ac:dyDescent="0.4">
      <c r="B57" s="233" t="s">
        <v>336</v>
      </c>
      <c r="C57" s="234" t="s">
        <v>464</v>
      </c>
      <c r="D57" t="s">
        <v>491</v>
      </c>
      <c r="E57" s="62">
        <v>0</v>
      </c>
      <c r="F57" s="235" t="s">
        <v>492</v>
      </c>
      <c r="G57" t="s">
        <v>255</v>
      </c>
      <c r="H57" s="236"/>
      <c r="I57" s="237"/>
      <c r="J57" s="238"/>
      <c r="K57" s="257" t="s">
        <v>365</v>
      </c>
      <c r="L57" s="240">
        <v>19990</v>
      </c>
      <c r="M57" s="237">
        <v>100</v>
      </c>
      <c r="N57" s="238">
        <f t="shared" si="0"/>
        <v>19890</v>
      </c>
      <c r="O57" s="258" t="s">
        <v>365</v>
      </c>
      <c r="P57" s="240"/>
      <c r="Q57" s="237"/>
      <c r="R57" s="238"/>
      <c r="S57" s="258" t="s">
        <v>365</v>
      </c>
      <c r="T57" s="242">
        <v>7.0000000000000007E-2</v>
      </c>
      <c r="U57" s="243">
        <v>7.0000000000000007E-2</v>
      </c>
      <c r="V57" s="243">
        <v>7.0000000000000007E-2</v>
      </c>
      <c r="W57" s="244"/>
      <c r="X57" s="244" t="s">
        <v>476</v>
      </c>
      <c r="Y57" s="44">
        <v>0</v>
      </c>
      <c r="Z57" s="44"/>
    </row>
    <row r="58" spans="2:26" ht="21" x14ac:dyDescent="0.4">
      <c r="B58" s="233" t="s">
        <v>336</v>
      </c>
      <c r="C58" s="234" t="s">
        <v>464</v>
      </c>
      <c r="D58" t="s">
        <v>493</v>
      </c>
      <c r="E58" s="62">
        <v>0</v>
      </c>
      <c r="F58" s="235" t="s">
        <v>494</v>
      </c>
      <c r="G58" t="s">
        <v>461</v>
      </c>
      <c r="H58" s="236"/>
      <c r="I58" s="237"/>
      <c r="J58" s="238"/>
      <c r="K58" s="257"/>
      <c r="L58" s="240">
        <v>17990</v>
      </c>
      <c r="M58" s="237">
        <v>100</v>
      </c>
      <c r="N58" s="238">
        <f t="shared" si="0"/>
        <v>17890</v>
      </c>
      <c r="O58" s="258" t="s">
        <v>365</v>
      </c>
      <c r="P58" s="240"/>
      <c r="Q58" s="237"/>
      <c r="R58" s="238"/>
      <c r="S58" s="258" t="s">
        <v>365</v>
      </c>
      <c r="T58" s="242">
        <v>7.0000000000000007E-2</v>
      </c>
      <c r="U58" s="243">
        <v>7.0000000000000007E-2</v>
      </c>
      <c r="V58" s="243">
        <v>7.0000000000000007E-2</v>
      </c>
      <c r="W58" s="244"/>
      <c r="X58" s="244" t="s">
        <v>467</v>
      </c>
      <c r="Y58" s="44">
        <v>0</v>
      </c>
      <c r="Z58" s="44"/>
    </row>
    <row r="59" spans="2:26" ht="28.8" x14ac:dyDescent="0.4">
      <c r="B59" s="233" t="s">
        <v>336</v>
      </c>
      <c r="C59" s="234" t="s">
        <v>464</v>
      </c>
      <c r="D59" t="s">
        <v>495</v>
      </c>
      <c r="E59" s="62">
        <v>0</v>
      </c>
      <c r="F59" s="235" t="s">
        <v>496</v>
      </c>
      <c r="G59" t="s">
        <v>461</v>
      </c>
      <c r="H59" s="236">
        <v>17990</v>
      </c>
      <c r="I59" s="237"/>
      <c r="J59" s="238">
        <f t="shared" si="11"/>
        <v>17990</v>
      </c>
      <c r="K59" s="257" t="s">
        <v>365</v>
      </c>
      <c r="L59" s="240">
        <v>18990</v>
      </c>
      <c r="M59" s="237">
        <v>100</v>
      </c>
      <c r="N59" s="238">
        <f t="shared" si="0"/>
        <v>18890</v>
      </c>
      <c r="O59" s="258" t="s">
        <v>365</v>
      </c>
      <c r="P59" s="240"/>
      <c r="Q59" s="237"/>
      <c r="R59" s="238"/>
      <c r="S59" s="258" t="s">
        <v>365</v>
      </c>
      <c r="T59" s="242">
        <v>7.0000000000000007E-2</v>
      </c>
      <c r="U59" s="243">
        <v>7.0000000000000007E-2</v>
      </c>
      <c r="V59" s="243">
        <v>7.0000000000000007E-2</v>
      </c>
      <c r="W59" s="244"/>
      <c r="X59" s="244" t="s">
        <v>470</v>
      </c>
      <c r="Y59" s="44">
        <v>0</v>
      </c>
      <c r="Z59" s="44"/>
    </row>
    <row r="60" spans="2:26" ht="28.8" x14ac:dyDescent="0.4">
      <c r="B60" s="233" t="s">
        <v>336</v>
      </c>
      <c r="C60" s="234" t="s">
        <v>464</v>
      </c>
      <c r="D60" t="s">
        <v>497</v>
      </c>
      <c r="E60" s="62">
        <v>0</v>
      </c>
      <c r="F60" s="235" t="s">
        <v>498</v>
      </c>
      <c r="G60" t="s">
        <v>461</v>
      </c>
      <c r="H60" s="236"/>
      <c r="I60" s="237"/>
      <c r="J60" s="238"/>
      <c r="K60" s="257" t="s">
        <v>365</v>
      </c>
      <c r="L60" s="240">
        <v>18990</v>
      </c>
      <c r="M60" s="237">
        <v>100</v>
      </c>
      <c r="N60" s="238">
        <f t="shared" si="0"/>
        <v>18890</v>
      </c>
      <c r="O60" s="258" t="s">
        <v>365</v>
      </c>
      <c r="P60" s="240"/>
      <c r="Q60" s="237"/>
      <c r="R60" s="238"/>
      <c r="S60" s="258" t="s">
        <v>365</v>
      </c>
      <c r="T60" s="242">
        <v>7.0000000000000007E-2</v>
      </c>
      <c r="U60" s="243">
        <v>7.0000000000000007E-2</v>
      </c>
      <c r="V60" s="243">
        <v>7.0000000000000007E-2</v>
      </c>
      <c r="W60" s="244"/>
      <c r="X60" s="244" t="s">
        <v>473</v>
      </c>
      <c r="Y60" s="44">
        <v>0</v>
      </c>
      <c r="Z60" s="44"/>
    </row>
    <row r="61" spans="2:26" ht="28.8" x14ac:dyDescent="0.4">
      <c r="B61" s="194" t="s">
        <v>336</v>
      </c>
      <c r="C61" s="245" t="s">
        <v>464</v>
      </c>
      <c r="D61" s="26" t="s">
        <v>499</v>
      </c>
      <c r="E61" s="64">
        <v>0</v>
      </c>
      <c r="F61" s="246" t="s">
        <v>500</v>
      </c>
      <c r="G61" s="26" t="s">
        <v>461</v>
      </c>
      <c r="H61" s="247"/>
      <c r="I61" s="248"/>
      <c r="J61" s="238"/>
      <c r="K61" s="257" t="s">
        <v>365</v>
      </c>
      <c r="L61" s="259">
        <v>19990</v>
      </c>
      <c r="M61" s="248">
        <v>100</v>
      </c>
      <c r="N61" s="238">
        <f t="shared" si="0"/>
        <v>19890</v>
      </c>
      <c r="O61" s="258" t="s">
        <v>365</v>
      </c>
      <c r="P61" s="259"/>
      <c r="Q61" s="248"/>
      <c r="R61" s="238"/>
      <c r="S61" s="258" t="s">
        <v>365</v>
      </c>
      <c r="T61" s="242">
        <v>7.0000000000000007E-2</v>
      </c>
      <c r="U61" s="243">
        <v>7.0000000000000007E-2</v>
      </c>
      <c r="V61" s="243">
        <v>7.0000000000000007E-2</v>
      </c>
      <c r="W61" s="244"/>
      <c r="X61" s="244" t="s">
        <v>476</v>
      </c>
      <c r="Y61" s="44">
        <v>0</v>
      </c>
      <c r="Z61" s="44"/>
    </row>
    <row r="62" spans="2:26" ht="21" x14ac:dyDescent="0.4">
      <c r="B62" s="207" t="s">
        <v>336</v>
      </c>
      <c r="C62" s="221" t="s">
        <v>501</v>
      </c>
      <c r="D62" s="169" t="s">
        <v>502</v>
      </c>
      <c r="E62" s="209">
        <v>7.4999999999999997E-2</v>
      </c>
      <c r="F62" s="222" t="s">
        <v>503</v>
      </c>
      <c r="G62" s="169" t="s">
        <v>126</v>
      </c>
      <c r="H62" s="223"/>
      <c r="I62" s="224"/>
      <c r="J62" s="225"/>
      <c r="K62" s="255"/>
      <c r="L62" s="227">
        <v>20990</v>
      </c>
      <c r="M62" s="224"/>
      <c r="N62" s="225">
        <f t="shared" si="0"/>
        <v>20990</v>
      </c>
      <c r="O62" s="228" t="s">
        <v>504</v>
      </c>
      <c r="P62" s="227"/>
      <c r="Q62" s="224"/>
      <c r="R62" s="225"/>
      <c r="S62" s="228" t="s">
        <v>504</v>
      </c>
      <c r="T62" s="229">
        <v>7.0000000000000007E-2</v>
      </c>
      <c r="U62" s="230">
        <v>7.0000000000000007E-2</v>
      </c>
      <c r="V62" s="230">
        <v>7.0000000000000007E-2</v>
      </c>
      <c r="W62" s="231"/>
      <c r="X62" s="231"/>
      <c r="Y62" s="232" t="s">
        <v>73</v>
      </c>
      <c r="Z62" s="232"/>
    </row>
    <row r="63" spans="2:26" ht="21" x14ac:dyDescent="0.4">
      <c r="B63" s="233" t="s">
        <v>336</v>
      </c>
      <c r="C63" s="234" t="s">
        <v>501</v>
      </c>
      <c r="D63" t="s">
        <v>505</v>
      </c>
      <c r="E63" s="62">
        <v>7.4999999999999997E-2</v>
      </c>
      <c r="F63" s="235" t="s">
        <v>506</v>
      </c>
      <c r="G63" t="s">
        <v>126</v>
      </c>
      <c r="H63" s="236"/>
      <c r="I63" s="237"/>
      <c r="J63" s="238"/>
      <c r="K63" s="241"/>
      <c r="L63" s="240">
        <v>21990</v>
      </c>
      <c r="M63" s="237"/>
      <c r="N63" s="238">
        <f t="shared" si="0"/>
        <v>21990</v>
      </c>
      <c r="O63" s="241" t="s">
        <v>504</v>
      </c>
      <c r="P63" s="240"/>
      <c r="Q63" s="237"/>
      <c r="R63" s="238"/>
      <c r="S63" s="241" t="s">
        <v>504</v>
      </c>
      <c r="T63" s="242">
        <v>7.0000000000000007E-2</v>
      </c>
      <c r="U63" s="243">
        <v>7.0000000000000007E-2</v>
      </c>
      <c r="V63" s="243">
        <v>7.0000000000000007E-2</v>
      </c>
      <c r="W63" s="244"/>
      <c r="X63" s="244"/>
      <c r="Y63" s="44" t="s">
        <v>73</v>
      </c>
      <c r="Z63" s="44"/>
    </row>
    <row r="64" spans="2:26" ht="21" x14ac:dyDescent="0.4">
      <c r="B64" s="233" t="s">
        <v>336</v>
      </c>
      <c r="C64" s="234" t="s">
        <v>501</v>
      </c>
      <c r="D64" t="s">
        <v>507</v>
      </c>
      <c r="E64" s="62">
        <v>0</v>
      </c>
      <c r="F64" s="287" t="s">
        <v>508</v>
      </c>
      <c r="G64" s="288" t="s">
        <v>255</v>
      </c>
      <c r="H64" s="236"/>
      <c r="I64" s="237"/>
      <c r="J64" s="238"/>
      <c r="K64" s="241"/>
      <c r="L64" s="240">
        <v>20990</v>
      </c>
      <c r="M64" s="237"/>
      <c r="N64" s="238">
        <f t="shared" si="0"/>
        <v>20990</v>
      </c>
      <c r="O64" s="241" t="s">
        <v>504</v>
      </c>
      <c r="P64" s="240"/>
      <c r="Q64" s="237"/>
      <c r="R64" s="238"/>
      <c r="S64" s="241" t="s">
        <v>504</v>
      </c>
      <c r="T64" s="242">
        <v>7.0000000000000007E-2</v>
      </c>
      <c r="U64" s="243">
        <v>7.0000000000000007E-2</v>
      </c>
      <c r="V64" s="243">
        <v>7.0000000000000007E-2</v>
      </c>
      <c r="W64" s="244"/>
      <c r="X64" s="244"/>
      <c r="Y64" s="44">
        <v>0</v>
      </c>
      <c r="Z64" s="44"/>
    </row>
    <row r="65" spans="2:26" ht="21" x14ac:dyDescent="0.4">
      <c r="B65" s="194" t="s">
        <v>336</v>
      </c>
      <c r="C65" s="245" t="s">
        <v>501</v>
      </c>
      <c r="D65" s="26" t="s">
        <v>509</v>
      </c>
      <c r="E65" s="64">
        <v>0</v>
      </c>
      <c r="F65" s="289" t="s">
        <v>510</v>
      </c>
      <c r="G65" s="290" t="s">
        <v>255</v>
      </c>
      <c r="H65" s="247"/>
      <c r="I65" s="248"/>
      <c r="J65" s="249"/>
      <c r="K65" s="251"/>
      <c r="L65" s="259">
        <v>21990</v>
      </c>
      <c r="M65" s="248"/>
      <c r="N65" s="249">
        <f t="shared" si="0"/>
        <v>21990</v>
      </c>
      <c r="O65" s="251" t="s">
        <v>504</v>
      </c>
      <c r="P65" s="259"/>
      <c r="Q65" s="248"/>
      <c r="R65" s="249"/>
      <c r="S65" s="251" t="s">
        <v>504</v>
      </c>
      <c r="T65" s="252">
        <v>7.0000000000000007E-2</v>
      </c>
      <c r="U65" s="253">
        <v>7.0000000000000007E-2</v>
      </c>
      <c r="V65" s="253">
        <v>7.0000000000000007E-2</v>
      </c>
      <c r="W65" s="254"/>
      <c r="X65" s="254"/>
      <c r="Y65" s="45">
        <v>0</v>
      </c>
      <c r="Z65" s="45"/>
    </row>
    <row r="66" spans="2:26" ht="21" x14ac:dyDescent="0.4">
      <c r="B66" s="233" t="s">
        <v>336</v>
      </c>
      <c r="C66" s="234" t="s">
        <v>511</v>
      </c>
      <c r="D66" t="s">
        <v>512</v>
      </c>
      <c r="E66" s="62">
        <v>0.1</v>
      </c>
      <c r="F66" s="43" t="s">
        <v>513</v>
      </c>
      <c r="G66" t="s">
        <v>126</v>
      </c>
      <c r="H66" s="236"/>
      <c r="I66" s="237"/>
      <c r="J66" s="238"/>
      <c r="K66" s="257"/>
      <c r="L66" s="282">
        <v>19490</v>
      </c>
      <c r="M66" s="283"/>
      <c r="N66" s="284">
        <f>L66-M66</f>
        <v>19490</v>
      </c>
      <c r="O66" s="258" t="s">
        <v>514</v>
      </c>
      <c r="P66" s="282"/>
      <c r="Q66" s="283"/>
      <c r="R66" s="284"/>
      <c r="S66" s="258" t="s">
        <v>514</v>
      </c>
      <c r="T66" s="242">
        <v>7.0000000000000007E-2</v>
      </c>
      <c r="U66" s="243">
        <v>7.0000000000000007E-2</v>
      </c>
      <c r="V66" s="243">
        <v>7.0000000000000007E-2</v>
      </c>
      <c r="W66" s="244"/>
      <c r="X66" s="244" t="s">
        <v>515</v>
      </c>
      <c r="Y66" s="44">
        <v>0</v>
      </c>
      <c r="Z66" s="44"/>
    </row>
    <row r="67" spans="2:26" ht="21" x14ac:dyDescent="0.4">
      <c r="B67" s="233" t="s">
        <v>336</v>
      </c>
      <c r="C67" s="234" t="s">
        <v>511</v>
      </c>
      <c r="D67" t="s">
        <v>516</v>
      </c>
      <c r="E67" s="62">
        <v>0.1</v>
      </c>
      <c r="F67" s="43" t="s">
        <v>517</v>
      </c>
      <c r="G67" t="s">
        <v>126</v>
      </c>
      <c r="H67" s="236"/>
      <c r="I67" s="237"/>
      <c r="J67" s="238"/>
      <c r="K67" s="257"/>
      <c r="L67" s="282">
        <v>20990</v>
      </c>
      <c r="M67" s="283"/>
      <c r="N67" s="284">
        <f t="shared" si="0"/>
        <v>20990</v>
      </c>
      <c r="O67" s="258" t="s">
        <v>514</v>
      </c>
      <c r="P67" s="282"/>
      <c r="Q67" s="283"/>
      <c r="R67" s="284"/>
      <c r="S67" s="258" t="s">
        <v>514</v>
      </c>
      <c r="T67" s="242">
        <v>7.0000000000000007E-2</v>
      </c>
      <c r="U67" s="243">
        <v>7.0000000000000007E-2</v>
      </c>
      <c r="V67" s="243">
        <v>7.0000000000000007E-2</v>
      </c>
      <c r="W67" s="244"/>
      <c r="X67" s="244" t="s">
        <v>518</v>
      </c>
      <c r="Y67" s="44">
        <v>0</v>
      </c>
      <c r="Z67" s="44"/>
    </row>
    <row r="68" spans="2:26" ht="21" x14ac:dyDescent="0.4">
      <c r="B68" s="233" t="s">
        <v>336</v>
      </c>
      <c r="C68" s="234" t="s">
        <v>511</v>
      </c>
      <c r="D68" t="s">
        <v>519</v>
      </c>
      <c r="E68" s="62">
        <v>0.1</v>
      </c>
      <c r="F68" s="43" t="s">
        <v>520</v>
      </c>
      <c r="G68" t="s">
        <v>126</v>
      </c>
      <c r="H68" s="236"/>
      <c r="I68" s="237"/>
      <c r="J68" s="238"/>
      <c r="K68" s="257"/>
      <c r="L68" s="282">
        <v>20990</v>
      </c>
      <c r="M68" s="283"/>
      <c r="N68" s="284">
        <f t="shared" si="0"/>
        <v>20990</v>
      </c>
      <c r="O68" s="258" t="s">
        <v>514</v>
      </c>
      <c r="P68" s="282"/>
      <c r="Q68" s="283"/>
      <c r="R68" s="284"/>
      <c r="S68" s="258" t="s">
        <v>514</v>
      </c>
      <c r="T68" s="242">
        <v>7.0000000000000007E-2</v>
      </c>
      <c r="U68" s="243">
        <v>7.0000000000000007E-2</v>
      </c>
      <c r="V68" s="243">
        <v>7.0000000000000007E-2</v>
      </c>
      <c r="W68" s="244"/>
      <c r="X68" s="244" t="s">
        <v>521</v>
      </c>
      <c r="Y68" s="44">
        <v>0</v>
      </c>
      <c r="Z68" s="44"/>
    </row>
    <row r="69" spans="2:26" ht="21" x14ac:dyDescent="0.4">
      <c r="B69" s="233" t="s">
        <v>336</v>
      </c>
      <c r="C69" s="234" t="s">
        <v>511</v>
      </c>
      <c r="D69" t="s">
        <v>522</v>
      </c>
      <c r="E69" s="62">
        <v>0.1</v>
      </c>
      <c r="F69" s="43" t="s">
        <v>523</v>
      </c>
      <c r="G69" t="s">
        <v>126</v>
      </c>
      <c r="H69" s="236"/>
      <c r="I69" s="237"/>
      <c r="J69" s="238"/>
      <c r="K69" s="257"/>
      <c r="L69" s="282"/>
      <c r="M69" s="283"/>
      <c r="N69" s="284"/>
      <c r="O69" s="258"/>
      <c r="P69" s="282"/>
      <c r="Q69" s="283"/>
      <c r="R69" s="284"/>
      <c r="S69" s="258"/>
      <c r="T69" s="242">
        <v>7.0000000000000007E-2</v>
      </c>
      <c r="U69" s="243">
        <v>7.0000000000000007E-2</v>
      </c>
      <c r="V69" s="243">
        <v>7.0000000000000007E-2</v>
      </c>
      <c r="W69" s="244"/>
      <c r="X69" s="244" t="s">
        <v>524</v>
      </c>
      <c r="Y69" s="44">
        <v>0</v>
      </c>
      <c r="Z69" s="44"/>
    </row>
    <row r="70" spans="2:26" ht="21" x14ac:dyDescent="0.4">
      <c r="B70" s="233" t="s">
        <v>336</v>
      </c>
      <c r="C70" s="234" t="s">
        <v>511</v>
      </c>
      <c r="D70" t="s">
        <v>525</v>
      </c>
      <c r="E70" s="62">
        <v>0.05</v>
      </c>
      <c r="F70" s="43" t="s">
        <v>526</v>
      </c>
      <c r="G70" t="s">
        <v>126</v>
      </c>
      <c r="H70" s="236"/>
      <c r="I70" s="237"/>
      <c r="J70" s="238"/>
      <c r="K70" s="257"/>
      <c r="L70" s="282">
        <v>21990</v>
      </c>
      <c r="M70" s="283"/>
      <c r="N70" s="284">
        <f t="shared" si="0"/>
        <v>21990</v>
      </c>
      <c r="O70" s="258" t="s">
        <v>514</v>
      </c>
      <c r="P70" s="240">
        <f>L70+1000</f>
        <v>22990</v>
      </c>
      <c r="Q70" s="237">
        <v>1000</v>
      </c>
      <c r="R70" s="238">
        <f>P70-Q70</f>
        <v>21990</v>
      </c>
      <c r="S70" s="258" t="s">
        <v>514</v>
      </c>
      <c r="T70" s="242">
        <v>7.0000000000000007E-2</v>
      </c>
      <c r="U70" s="243">
        <v>7.0000000000000007E-2</v>
      </c>
      <c r="V70" s="243">
        <v>7.0000000000000007E-2</v>
      </c>
      <c r="W70" s="244"/>
      <c r="X70" s="244"/>
      <c r="Y70" s="44" t="s">
        <v>28</v>
      </c>
      <c r="Z70" s="44"/>
    </row>
    <row r="71" spans="2:26" ht="21" x14ac:dyDescent="0.4">
      <c r="B71" s="233" t="s">
        <v>336</v>
      </c>
      <c r="C71" s="234" t="s">
        <v>511</v>
      </c>
      <c r="D71" t="s">
        <v>527</v>
      </c>
      <c r="E71" s="62">
        <v>0.05</v>
      </c>
      <c r="F71" s="43" t="s">
        <v>528</v>
      </c>
      <c r="G71" t="s">
        <v>126</v>
      </c>
      <c r="H71" s="236"/>
      <c r="I71" s="237"/>
      <c r="J71" s="238"/>
      <c r="K71" s="257"/>
      <c r="L71" s="282">
        <v>23990</v>
      </c>
      <c r="M71" s="283"/>
      <c r="N71" s="284">
        <f t="shared" ref="N71:N96" si="12">L71-M71</f>
        <v>23990</v>
      </c>
      <c r="O71" s="258" t="s">
        <v>514</v>
      </c>
      <c r="P71" s="240">
        <f t="shared" ref="P71:P73" si="13">L71+1000</f>
        <v>24990</v>
      </c>
      <c r="Q71" s="237">
        <v>1000</v>
      </c>
      <c r="R71" s="238">
        <f t="shared" ref="R71:R73" si="14">P71-Q71</f>
        <v>23990</v>
      </c>
      <c r="S71" s="258" t="s">
        <v>514</v>
      </c>
      <c r="T71" s="242">
        <v>7.0000000000000007E-2</v>
      </c>
      <c r="U71" s="243">
        <v>7.0000000000000007E-2</v>
      </c>
      <c r="V71" s="243">
        <v>7.0000000000000007E-2</v>
      </c>
      <c r="W71" s="244"/>
      <c r="X71" s="244"/>
      <c r="Y71" s="44" t="s">
        <v>28</v>
      </c>
      <c r="Z71" s="44"/>
    </row>
    <row r="72" spans="2:26" ht="21" x14ac:dyDescent="0.4">
      <c r="B72" s="233" t="s">
        <v>336</v>
      </c>
      <c r="C72" s="234" t="s">
        <v>511</v>
      </c>
      <c r="D72" t="s">
        <v>529</v>
      </c>
      <c r="E72" s="62">
        <v>0.05</v>
      </c>
      <c r="F72" s="43" t="s">
        <v>530</v>
      </c>
      <c r="G72" t="s">
        <v>126</v>
      </c>
      <c r="H72" s="236"/>
      <c r="I72" s="237"/>
      <c r="J72" s="238"/>
      <c r="K72" s="257"/>
      <c r="L72" s="282">
        <v>23490</v>
      </c>
      <c r="M72" s="283"/>
      <c r="N72" s="284">
        <f t="shared" si="12"/>
        <v>23490</v>
      </c>
      <c r="O72" s="258" t="s">
        <v>514</v>
      </c>
      <c r="P72" s="240">
        <f t="shared" si="13"/>
        <v>24490</v>
      </c>
      <c r="Q72" s="237">
        <v>1000</v>
      </c>
      <c r="R72" s="238">
        <f t="shared" si="14"/>
        <v>23490</v>
      </c>
      <c r="S72" s="258" t="s">
        <v>514</v>
      </c>
      <c r="T72" s="242">
        <v>7.0000000000000007E-2</v>
      </c>
      <c r="U72" s="243">
        <v>7.0000000000000007E-2</v>
      </c>
      <c r="V72" s="243">
        <v>7.0000000000000007E-2</v>
      </c>
      <c r="W72" s="244"/>
      <c r="X72" s="244" t="s">
        <v>531</v>
      </c>
      <c r="Y72" s="44" t="s">
        <v>28</v>
      </c>
      <c r="Z72" s="44"/>
    </row>
    <row r="73" spans="2:26" ht="21" x14ac:dyDescent="0.4">
      <c r="B73" s="233" t="s">
        <v>336</v>
      </c>
      <c r="C73" s="234" t="s">
        <v>511</v>
      </c>
      <c r="D73" t="s">
        <v>532</v>
      </c>
      <c r="E73" s="62">
        <v>0.05</v>
      </c>
      <c r="F73" s="43" t="s">
        <v>533</v>
      </c>
      <c r="G73" t="s">
        <v>126</v>
      </c>
      <c r="H73" s="236"/>
      <c r="I73" s="237"/>
      <c r="J73" s="238"/>
      <c r="K73" s="257"/>
      <c r="L73" s="282">
        <v>25490</v>
      </c>
      <c r="M73" s="283"/>
      <c r="N73" s="284">
        <f t="shared" si="12"/>
        <v>25490</v>
      </c>
      <c r="O73" s="258" t="s">
        <v>514</v>
      </c>
      <c r="P73" s="240">
        <f t="shared" si="13"/>
        <v>26490</v>
      </c>
      <c r="Q73" s="237">
        <v>1000</v>
      </c>
      <c r="R73" s="238">
        <f t="shared" si="14"/>
        <v>25490</v>
      </c>
      <c r="S73" s="258" t="s">
        <v>514</v>
      </c>
      <c r="T73" s="242">
        <v>7.0000000000000007E-2</v>
      </c>
      <c r="U73" s="243">
        <v>7.0000000000000007E-2</v>
      </c>
      <c r="V73" s="243">
        <v>7.0000000000000007E-2</v>
      </c>
      <c r="W73" s="244"/>
      <c r="X73" s="244" t="s">
        <v>534</v>
      </c>
      <c r="Y73" s="44" t="s">
        <v>28</v>
      </c>
      <c r="Z73" s="44"/>
    </row>
    <row r="74" spans="2:26" ht="21" x14ac:dyDescent="0.4">
      <c r="B74" s="233" t="s">
        <v>336</v>
      </c>
      <c r="C74" s="234" t="s">
        <v>511</v>
      </c>
      <c r="D74" t="s">
        <v>535</v>
      </c>
      <c r="E74" s="62">
        <v>0</v>
      </c>
      <c r="F74" s="43" t="s">
        <v>536</v>
      </c>
      <c r="G74" t="s">
        <v>255</v>
      </c>
      <c r="H74" s="236"/>
      <c r="I74" s="237"/>
      <c r="J74" s="238"/>
      <c r="K74" s="257"/>
      <c r="L74" s="282">
        <f>L66</f>
        <v>19490</v>
      </c>
      <c r="M74" s="283"/>
      <c r="N74" s="284">
        <f t="shared" si="12"/>
        <v>19490</v>
      </c>
      <c r="O74" s="258" t="s">
        <v>514</v>
      </c>
      <c r="P74" s="282"/>
      <c r="Q74" s="283"/>
      <c r="R74" s="284"/>
      <c r="S74" s="258" t="s">
        <v>514</v>
      </c>
      <c r="T74" s="242">
        <v>7.0000000000000007E-2</v>
      </c>
      <c r="U74" s="243">
        <v>7.0000000000000007E-2</v>
      </c>
      <c r="V74" s="243">
        <v>7.0000000000000007E-2</v>
      </c>
      <c r="W74" s="244"/>
      <c r="X74" s="244" t="s">
        <v>515</v>
      </c>
      <c r="Y74" s="44">
        <v>0</v>
      </c>
      <c r="Z74" s="44"/>
    </row>
    <row r="75" spans="2:26" ht="21" x14ac:dyDescent="0.4">
      <c r="B75" s="233" t="s">
        <v>336</v>
      </c>
      <c r="C75" s="234" t="s">
        <v>511</v>
      </c>
      <c r="D75" t="s">
        <v>537</v>
      </c>
      <c r="E75" s="62">
        <v>0</v>
      </c>
      <c r="F75" s="43" t="s">
        <v>538</v>
      </c>
      <c r="G75" t="s">
        <v>255</v>
      </c>
      <c r="H75" s="236"/>
      <c r="I75" s="237"/>
      <c r="J75" s="238"/>
      <c r="K75" s="257"/>
      <c r="L75" s="282">
        <f>L67</f>
        <v>20990</v>
      </c>
      <c r="M75" s="283"/>
      <c r="N75" s="284">
        <f t="shared" si="12"/>
        <v>20990</v>
      </c>
      <c r="O75" s="258" t="s">
        <v>514</v>
      </c>
      <c r="P75" s="282"/>
      <c r="Q75" s="283"/>
      <c r="R75" s="284"/>
      <c r="S75" s="258" t="s">
        <v>514</v>
      </c>
      <c r="T75" s="242">
        <v>7.0000000000000007E-2</v>
      </c>
      <c r="U75" s="243">
        <v>7.0000000000000007E-2</v>
      </c>
      <c r="V75" s="243">
        <v>7.0000000000000007E-2</v>
      </c>
      <c r="W75" s="244"/>
      <c r="X75" s="244" t="s">
        <v>518</v>
      </c>
      <c r="Y75" s="44">
        <v>0</v>
      </c>
      <c r="Z75" s="44"/>
    </row>
    <row r="76" spans="2:26" ht="21" x14ac:dyDescent="0.4">
      <c r="B76" s="233" t="s">
        <v>336</v>
      </c>
      <c r="C76" s="234" t="s">
        <v>511</v>
      </c>
      <c r="D76" t="s">
        <v>539</v>
      </c>
      <c r="E76" s="62">
        <v>0</v>
      </c>
      <c r="F76" s="43" t="s">
        <v>540</v>
      </c>
      <c r="G76" t="s">
        <v>255</v>
      </c>
      <c r="H76" s="236"/>
      <c r="I76" s="237"/>
      <c r="J76" s="238"/>
      <c r="K76" s="257"/>
      <c r="L76" s="282">
        <f>L68</f>
        <v>20990</v>
      </c>
      <c r="M76" s="283"/>
      <c r="N76" s="284">
        <f t="shared" si="12"/>
        <v>20990</v>
      </c>
      <c r="O76" s="258" t="s">
        <v>514</v>
      </c>
      <c r="P76" s="282"/>
      <c r="Q76" s="283"/>
      <c r="R76" s="284"/>
      <c r="S76" s="258" t="s">
        <v>514</v>
      </c>
      <c r="T76" s="242">
        <v>7.0000000000000007E-2</v>
      </c>
      <c r="U76" s="243">
        <v>7.0000000000000007E-2</v>
      </c>
      <c r="V76" s="243">
        <v>7.0000000000000007E-2</v>
      </c>
      <c r="W76" s="244"/>
      <c r="X76" s="244" t="s">
        <v>521</v>
      </c>
      <c r="Y76" s="44">
        <v>0</v>
      </c>
      <c r="Z76" s="44"/>
    </row>
    <row r="77" spans="2:26" ht="21" x14ac:dyDescent="0.4">
      <c r="B77" s="233" t="s">
        <v>336</v>
      </c>
      <c r="C77" s="234" t="s">
        <v>511</v>
      </c>
      <c r="D77" t="s">
        <v>541</v>
      </c>
      <c r="E77" s="62">
        <v>0</v>
      </c>
      <c r="F77" s="43" t="s">
        <v>542</v>
      </c>
      <c r="G77" t="s">
        <v>255</v>
      </c>
      <c r="H77" s="236"/>
      <c r="I77" s="237"/>
      <c r="J77" s="238"/>
      <c r="K77" s="257"/>
      <c r="L77" s="240"/>
      <c r="M77" s="237"/>
      <c r="N77" s="238"/>
      <c r="O77" s="258"/>
      <c r="P77" s="240"/>
      <c r="Q77" s="237"/>
      <c r="R77" s="238"/>
      <c r="S77" s="258"/>
      <c r="T77" s="242">
        <v>7.0000000000000007E-2</v>
      </c>
      <c r="U77" s="243">
        <v>7.0000000000000007E-2</v>
      </c>
      <c r="V77" s="243">
        <v>7.0000000000000007E-2</v>
      </c>
      <c r="W77" s="244"/>
      <c r="X77" s="244" t="s">
        <v>524</v>
      </c>
      <c r="Y77" s="44">
        <v>0</v>
      </c>
      <c r="Z77" s="44"/>
    </row>
    <row r="78" spans="2:26" ht="32.25" customHeight="1" x14ac:dyDescent="0.4">
      <c r="B78" s="194" t="s">
        <v>336</v>
      </c>
      <c r="C78" s="245" t="s">
        <v>511</v>
      </c>
      <c r="D78" s="26" t="s">
        <v>543</v>
      </c>
      <c r="E78" s="64">
        <v>0</v>
      </c>
      <c r="F78" s="246" t="s">
        <v>544</v>
      </c>
      <c r="G78" s="26" t="s">
        <v>255</v>
      </c>
      <c r="H78" s="247"/>
      <c r="I78" s="248"/>
      <c r="J78" s="291"/>
      <c r="K78" s="257"/>
      <c r="L78" s="259"/>
      <c r="M78" s="248"/>
      <c r="N78" s="291"/>
      <c r="O78" s="258"/>
      <c r="P78" s="259"/>
      <c r="Q78" s="248"/>
      <c r="R78" s="291"/>
      <c r="S78" s="258"/>
      <c r="T78" s="242">
        <v>7.0000000000000007E-2</v>
      </c>
      <c r="U78" s="243">
        <v>7.0000000000000007E-2</v>
      </c>
      <c r="V78" s="243">
        <v>7.0000000000000007E-2</v>
      </c>
      <c r="W78" s="244"/>
      <c r="X78" s="244" t="s">
        <v>545</v>
      </c>
      <c r="Y78" s="44">
        <v>0</v>
      </c>
      <c r="Z78" s="44"/>
    </row>
    <row r="79" spans="2:26" ht="21" x14ac:dyDescent="0.4">
      <c r="B79" s="233" t="s">
        <v>336</v>
      </c>
      <c r="C79" s="234" t="s">
        <v>546</v>
      </c>
      <c r="D79" t="s">
        <v>547</v>
      </c>
      <c r="E79" s="62">
        <v>0.1</v>
      </c>
      <c r="F79" s="235" t="s">
        <v>548</v>
      </c>
      <c r="G79" t="s">
        <v>126</v>
      </c>
      <c r="H79" s="236"/>
      <c r="I79" s="237"/>
      <c r="J79" s="238"/>
      <c r="K79" s="255"/>
      <c r="L79" s="240">
        <v>18990</v>
      </c>
      <c r="M79" s="237">
        <v>1000</v>
      </c>
      <c r="N79" s="238">
        <f t="shared" si="12"/>
        <v>17990</v>
      </c>
      <c r="O79" s="256" t="s">
        <v>514</v>
      </c>
      <c r="P79" s="240"/>
      <c r="Q79" s="237"/>
      <c r="R79" s="238"/>
      <c r="S79" s="256" t="s">
        <v>514</v>
      </c>
      <c r="T79" s="242">
        <v>7.0000000000000007E-2</v>
      </c>
      <c r="U79" s="243">
        <v>7.0000000000000007E-2</v>
      </c>
      <c r="V79" s="243">
        <v>7.0000000000000007E-2</v>
      </c>
      <c r="W79" s="244"/>
      <c r="X79" s="244" t="s">
        <v>549</v>
      </c>
      <c r="Y79" s="44" t="s">
        <v>28</v>
      </c>
      <c r="Z79" s="44"/>
    </row>
    <row r="80" spans="2:26" ht="21" x14ac:dyDescent="0.4">
      <c r="B80" s="233" t="s">
        <v>336</v>
      </c>
      <c r="C80" s="234" t="s">
        <v>546</v>
      </c>
      <c r="D80" t="s">
        <v>550</v>
      </c>
      <c r="E80" s="62">
        <v>0.1</v>
      </c>
      <c r="F80" s="235" t="s">
        <v>551</v>
      </c>
      <c r="G80" t="s">
        <v>126</v>
      </c>
      <c r="H80" s="236"/>
      <c r="I80" s="237"/>
      <c r="J80" s="238"/>
      <c r="K80" s="257"/>
      <c r="L80" s="240">
        <v>20290</v>
      </c>
      <c r="M80" s="237">
        <v>1300</v>
      </c>
      <c r="N80" s="238">
        <f t="shared" si="12"/>
        <v>18990</v>
      </c>
      <c r="O80" s="258" t="s">
        <v>514</v>
      </c>
      <c r="P80" s="240"/>
      <c r="Q80" s="237"/>
      <c r="R80" s="238"/>
      <c r="S80" s="258" t="s">
        <v>514</v>
      </c>
      <c r="T80" s="242">
        <v>7.0000000000000007E-2</v>
      </c>
      <c r="U80" s="243">
        <v>7.0000000000000007E-2</v>
      </c>
      <c r="V80" s="243">
        <v>7.0000000000000007E-2</v>
      </c>
      <c r="W80" s="244"/>
      <c r="X80" s="244" t="s">
        <v>552</v>
      </c>
      <c r="Y80" s="44" t="s">
        <v>28</v>
      </c>
      <c r="Z80" s="44"/>
    </row>
    <row r="81" spans="2:26" ht="21" x14ac:dyDescent="0.4">
      <c r="B81" s="233" t="s">
        <v>336</v>
      </c>
      <c r="C81" s="234" t="s">
        <v>546</v>
      </c>
      <c r="D81" t="s">
        <v>553</v>
      </c>
      <c r="E81" s="62">
        <v>0.05</v>
      </c>
      <c r="F81" s="235" t="s">
        <v>554</v>
      </c>
      <c r="G81" t="s">
        <v>126</v>
      </c>
      <c r="H81" s="236"/>
      <c r="I81" s="237"/>
      <c r="J81" s="238"/>
      <c r="K81" s="257"/>
      <c r="L81" s="240">
        <v>23990</v>
      </c>
      <c r="M81" s="237">
        <v>0</v>
      </c>
      <c r="N81" s="238">
        <f t="shared" si="12"/>
        <v>23990</v>
      </c>
      <c r="O81" s="258" t="s">
        <v>514</v>
      </c>
      <c r="P81" s="240"/>
      <c r="Q81" s="237"/>
      <c r="R81" s="238"/>
      <c r="S81" s="258" t="s">
        <v>514</v>
      </c>
      <c r="T81" s="242">
        <v>7.0000000000000007E-2</v>
      </c>
      <c r="U81" s="243">
        <v>7.0000000000000007E-2</v>
      </c>
      <c r="V81" s="243">
        <v>7.0000000000000007E-2</v>
      </c>
      <c r="W81" s="244"/>
      <c r="X81" s="244" t="s">
        <v>555</v>
      </c>
      <c r="Y81" s="44" t="s">
        <v>28</v>
      </c>
      <c r="Z81" s="44"/>
    </row>
    <row r="82" spans="2:26" ht="21" x14ac:dyDescent="0.4">
      <c r="B82" s="233" t="s">
        <v>336</v>
      </c>
      <c r="C82" s="234" t="s">
        <v>546</v>
      </c>
      <c r="D82" t="s">
        <v>556</v>
      </c>
      <c r="E82" s="62">
        <v>0.05</v>
      </c>
      <c r="F82" s="235" t="s">
        <v>557</v>
      </c>
      <c r="G82" t="s">
        <v>126</v>
      </c>
      <c r="H82" s="236"/>
      <c r="I82" s="237"/>
      <c r="J82" s="238"/>
      <c r="K82" s="257"/>
      <c r="L82" s="240">
        <v>24990</v>
      </c>
      <c r="M82" s="237">
        <v>0</v>
      </c>
      <c r="N82" s="238">
        <f t="shared" si="12"/>
        <v>24990</v>
      </c>
      <c r="O82" s="258" t="s">
        <v>514</v>
      </c>
      <c r="P82" s="240"/>
      <c r="Q82" s="237"/>
      <c r="R82" s="238"/>
      <c r="S82" s="258" t="s">
        <v>514</v>
      </c>
      <c r="T82" s="242">
        <v>7.0000000000000007E-2</v>
      </c>
      <c r="U82" s="243">
        <v>7.0000000000000007E-2</v>
      </c>
      <c r="V82" s="243">
        <v>7.0000000000000007E-2</v>
      </c>
      <c r="W82" s="244"/>
      <c r="X82" s="244"/>
      <c r="Y82" s="44" t="s">
        <v>28</v>
      </c>
      <c r="Z82" s="44"/>
    </row>
    <row r="83" spans="2:26" ht="21" x14ac:dyDescent="0.4">
      <c r="B83" s="233" t="s">
        <v>336</v>
      </c>
      <c r="C83" s="234" t="s">
        <v>546</v>
      </c>
      <c r="D83" t="s">
        <v>558</v>
      </c>
      <c r="E83" s="62">
        <v>0</v>
      </c>
      <c r="F83" s="235" t="s">
        <v>559</v>
      </c>
      <c r="G83" t="s">
        <v>255</v>
      </c>
      <c r="H83" s="236"/>
      <c r="I83" s="237"/>
      <c r="J83" s="238"/>
      <c r="K83" s="257"/>
      <c r="L83" s="240">
        <v>18990</v>
      </c>
      <c r="M83" s="237">
        <f>M79</f>
        <v>1000</v>
      </c>
      <c r="N83" s="238">
        <f t="shared" si="12"/>
        <v>17990</v>
      </c>
      <c r="O83" s="258" t="s">
        <v>514</v>
      </c>
      <c r="P83" s="240"/>
      <c r="Q83" s="237"/>
      <c r="R83" s="238"/>
      <c r="S83" s="258" t="s">
        <v>514</v>
      </c>
      <c r="T83" s="242">
        <v>7.0000000000000007E-2</v>
      </c>
      <c r="U83" s="243">
        <v>7.0000000000000007E-2</v>
      </c>
      <c r="V83" s="243">
        <v>7.0000000000000007E-2</v>
      </c>
      <c r="W83" s="244"/>
      <c r="X83" s="244" t="s">
        <v>549</v>
      </c>
      <c r="Y83" s="44">
        <v>0</v>
      </c>
      <c r="Z83" s="44"/>
    </row>
    <row r="84" spans="2:26" ht="21" x14ac:dyDescent="0.4">
      <c r="B84" s="194" t="s">
        <v>336</v>
      </c>
      <c r="C84" s="245" t="s">
        <v>546</v>
      </c>
      <c r="D84" s="26" t="s">
        <v>560</v>
      </c>
      <c r="E84" s="64">
        <v>0</v>
      </c>
      <c r="F84" s="246" t="s">
        <v>561</v>
      </c>
      <c r="G84" s="26" t="s">
        <v>255</v>
      </c>
      <c r="H84" s="247"/>
      <c r="I84" s="248"/>
      <c r="J84" s="238"/>
      <c r="K84" s="257"/>
      <c r="L84" s="259">
        <v>20290</v>
      </c>
      <c r="M84" s="248">
        <f>M80</f>
        <v>1300</v>
      </c>
      <c r="N84" s="238">
        <f t="shared" si="12"/>
        <v>18990</v>
      </c>
      <c r="O84" s="258" t="s">
        <v>514</v>
      </c>
      <c r="P84" s="259"/>
      <c r="Q84" s="248"/>
      <c r="R84" s="238"/>
      <c r="S84" s="258" t="s">
        <v>514</v>
      </c>
      <c r="T84" s="242">
        <v>7.0000000000000007E-2</v>
      </c>
      <c r="U84" s="243">
        <v>7.0000000000000007E-2</v>
      </c>
      <c r="V84" s="243">
        <v>7.0000000000000007E-2</v>
      </c>
      <c r="W84" s="244"/>
      <c r="X84" s="244" t="s">
        <v>552</v>
      </c>
      <c r="Y84" s="44">
        <v>0</v>
      </c>
      <c r="Z84" s="44"/>
    </row>
    <row r="85" spans="2:26" ht="28.5" customHeight="1" x14ac:dyDescent="0.4">
      <c r="B85" s="207" t="s">
        <v>336</v>
      </c>
      <c r="C85" s="221" t="s">
        <v>562</v>
      </c>
      <c r="D85" s="169" t="s">
        <v>563</v>
      </c>
      <c r="E85" s="209">
        <v>7.4999999999999997E-2</v>
      </c>
      <c r="F85" s="222" t="s">
        <v>564</v>
      </c>
      <c r="G85" s="169" t="s">
        <v>126</v>
      </c>
      <c r="H85" s="223"/>
      <c r="I85" s="224"/>
      <c r="J85" s="225"/>
      <c r="K85" s="292"/>
      <c r="L85" s="227">
        <v>22990</v>
      </c>
      <c r="M85" s="224"/>
      <c r="N85" s="225">
        <f t="shared" si="12"/>
        <v>22990</v>
      </c>
      <c r="O85" s="521" t="s">
        <v>565</v>
      </c>
      <c r="P85" s="279"/>
      <c r="Q85" s="280"/>
      <c r="R85" s="281"/>
      <c r="S85" s="521" t="s">
        <v>565</v>
      </c>
      <c r="T85" s="229">
        <v>7.0000000000000007E-2</v>
      </c>
      <c r="U85" s="230">
        <v>7.0000000000000007E-2</v>
      </c>
      <c r="V85" s="230">
        <v>7.0000000000000007E-2</v>
      </c>
      <c r="W85" s="231"/>
      <c r="X85" s="231" t="s">
        <v>566</v>
      </c>
      <c r="Y85" s="232" t="s">
        <v>34</v>
      </c>
      <c r="Z85" s="232"/>
    </row>
    <row r="86" spans="2:26" ht="28.5" customHeight="1" x14ac:dyDescent="0.4">
      <c r="B86" s="233" t="s">
        <v>336</v>
      </c>
      <c r="C86" s="234" t="s">
        <v>562</v>
      </c>
      <c r="D86" t="s">
        <v>567</v>
      </c>
      <c r="E86" s="62">
        <v>7.4999999999999997E-2</v>
      </c>
      <c r="F86" s="235" t="s">
        <v>568</v>
      </c>
      <c r="G86" t="s">
        <v>126</v>
      </c>
      <c r="H86" s="236"/>
      <c r="I86" s="237"/>
      <c r="J86" s="238"/>
      <c r="K86" s="293"/>
      <c r="L86" s="240">
        <f>L85+500</f>
        <v>23490</v>
      </c>
      <c r="M86" s="237"/>
      <c r="N86" s="238">
        <f t="shared" si="12"/>
        <v>23490</v>
      </c>
      <c r="O86" s="522"/>
      <c r="P86" s="282"/>
      <c r="Q86" s="283"/>
      <c r="R86" s="284"/>
      <c r="S86" s="522"/>
      <c r="T86" s="242">
        <v>7.0000000000000007E-2</v>
      </c>
      <c r="U86" s="243">
        <v>7.0000000000000007E-2</v>
      </c>
      <c r="V86" s="243">
        <v>7.0000000000000007E-2</v>
      </c>
      <c r="W86" s="244"/>
      <c r="X86" s="244" t="s">
        <v>566</v>
      </c>
      <c r="Y86" s="44" t="s">
        <v>34</v>
      </c>
      <c r="Z86" s="44"/>
    </row>
    <row r="87" spans="2:26" ht="30" customHeight="1" x14ac:dyDescent="0.4">
      <c r="B87" s="233" t="s">
        <v>336</v>
      </c>
      <c r="C87" s="234" t="s">
        <v>562</v>
      </c>
      <c r="D87" t="s">
        <v>569</v>
      </c>
      <c r="E87" s="62">
        <v>7.4999999999999997E-2</v>
      </c>
      <c r="F87" s="235" t="s">
        <v>570</v>
      </c>
      <c r="G87" t="s">
        <v>126</v>
      </c>
      <c r="H87" s="236"/>
      <c r="I87" s="237"/>
      <c r="J87" s="238"/>
      <c r="K87" s="241"/>
      <c r="L87" s="240">
        <v>23990</v>
      </c>
      <c r="M87" s="237"/>
      <c r="N87" s="238">
        <f>L87-M87</f>
        <v>23990</v>
      </c>
      <c r="O87" s="522"/>
      <c r="P87" s="282"/>
      <c r="Q87" s="283"/>
      <c r="R87" s="284"/>
      <c r="S87" s="522"/>
      <c r="T87" s="242">
        <v>7.0000000000000007E-2</v>
      </c>
      <c r="U87" s="243">
        <v>7.0000000000000007E-2</v>
      </c>
      <c r="V87" s="243">
        <v>7.0000000000000007E-2</v>
      </c>
      <c r="W87" s="244"/>
      <c r="X87" s="244" t="s">
        <v>571</v>
      </c>
      <c r="Y87" s="44" t="s">
        <v>34</v>
      </c>
      <c r="Z87" s="44"/>
    </row>
    <row r="88" spans="2:26" ht="30" customHeight="1" x14ac:dyDescent="0.4">
      <c r="B88" s="194" t="s">
        <v>336</v>
      </c>
      <c r="C88" s="245" t="s">
        <v>562</v>
      </c>
      <c r="D88" s="26" t="s">
        <v>572</v>
      </c>
      <c r="E88" s="64">
        <v>7.4999999999999997E-2</v>
      </c>
      <c r="F88" s="246" t="s">
        <v>573</v>
      </c>
      <c r="G88" s="26" t="s">
        <v>126</v>
      </c>
      <c r="H88" s="247"/>
      <c r="I88" s="248"/>
      <c r="J88" s="249"/>
      <c r="K88" s="251"/>
      <c r="L88" s="259">
        <f>L87+500</f>
        <v>24490</v>
      </c>
      <c r="M88" s="248"/>
      <c r="N88" s="249">
        <f t="shared" si="12"/>
        <v>24490</v>
      </c>
      <c r="O88" s="523"/>
      <c r="P88" s="285"/>
      <c r="Q88" s="286"/>
      <c r="R88" s="294"/>
      <c r="S88" s="523"/>
      <c r="T88" s="252">
        <v>7.0000000000000007E-2</v>
      </c>
      <c r="U88" s="253">
        <v>7.0000000000000007E-2</v>
      </c>
      <c r="V88" s="253">
        <v>7.0000000000000007E-2</v>
      </c>
      <c r="W88" s="254"/>
      <c r="X88" s="254" t="s">
        <v>571</v>
      </c>
      <c r="Y88" s="45" t="s">
        <v>34</v>
      </c>
      <c r="Z88" s="45"/>
    </row>
    <row r="89" spans="2:26" ht="28.8" x14ac:dyDescent="0.4">
      <c r="B89" s="207" t="s">
        <v>336</v>
      </c>
      <c r="C89" s="221" t="s">
        <v>574</v>
      </c>
      <c r="D89" s="169" t="s">
        <v>575</v>
      </c>
      <c r="E89" s="209">
        <v>0.05</v>
      </c>
      <c r="F89" s="222" t="s">
        <v>576</v>
      </c>
      <c r="G89" s="169" t="s">
        <v>126</v>
      </c>
      <c r="H89" s="223">
        <v>19990</v>
      </c>
      <c r="I89" s="224">
        <v>1500</v>
      </c>
      <c r="J89" s="225">
        <f t="shared" ref="J89:J90" si="15">H89-I89</f>
        <v>18490</v>
      </c>
      <c r="K89" s="255" t="s">
        <v>504</v>
      </c>
      <c r="L89" s="227">
        <v>20640</v>
      </c>
      <c r="M89" s="224">
        <v>1000</v>
      </c>
      <c r="N89" s="225">
        <f t="shared" si="12"/>
        <v>19640</v>
      </c>
      <c r="O89" s="256" t="s">
        <v>504</v>
      </c>
      <c r="P89" s="227"/>
      <c r="Q89" s="224"/>
      <c r="R89" s="225"/>
      <c r="S89" s="256" t="s">
        <v>504</v>
      </c>
      <c r="T89" s="229">
        <v>7.0000000000000007E-2</v>
      </c>
      <c r="U89" s="230">
        <v>7.0000000000000007E-2</v>
      </c>
      <c r="V89" s="230">
        <v>7.0000000000000007E-2</v>
      </c>
      <c r="W89" s="231"/>
      <c r="X89" s="231" t="s">
        <v>577</v>
      </c>
      <c r="Y89" s="232" t="s">
        <v>28</v>
      </c>
      <c r="Z89" s="232"/>
    </row>
    <row r="90" spans="2:26" ht="28.8" x14ac:dyDescent="0.4">
      <c r="B90" s="194" t="s">
        <v>336</v>
      </c>
      <c r="C90" s="245" t="s">
        <v>574</v>
      </c>
      <c r="D90" s="26" t="s">
        <v>578</v>
      </c>
      <c r="E90" s="64">
        <v>0.05</v>
      </c>
      <c r="F90" s="246" t="s">
        <v>579</v>
      </c>
      <c r="G90" s="26" t="s">
        <v>126</v>
      </c>
      <c r="H90" s="247">
        <v>20990</v>
      </c>
      <c r="I90" s="248">
        <v>1500</v>
      </c>
      <c r="J90" s="249">
        <f t="shared" si="15"/>
        <v>19490</v>
      </c>
      <c r="K90" s="200" t="s">
        <v>504</v>
      </c>
      <c r="L90" s="259">
        <v>21640</v>
      </c>
      <c r="M90" s="248">
        <v>1000</v>
      </c>
      <c r="N90" s="249">
        <f t="shared" si="12"/>
        <v>20640</v>
      </c>
      <c r="O90" s="202" t="s">
        <v>504</v>
      </c>
      <c r="P90" s="259"/>
      <c r="Q90" s="248"/>
      <c r="R90" s="249"/>
      <c r="S90" s="202" t="s">
        <v>504</v>
      </c>
      <c r="T90" s="252">
        <v>7.0000000000000007E-2</v>
      </c>
      <c r="U90" s="253">
        <v>7.0000000000000007E-2</v>
      </c>
      <c r="V90" s="253">
        <v>7.0000000000000007E-2</v>
      </c>
      <c r="W90" s="254"/>
      <c r="X90" s="254" t="s">
        <v>580</v>
      </c>
      <c r="Y90" s="45" t="s">
        <v>28</v>
      </c>
      <c r="Z90" s="45"/>
    </row>
    <row r="91" spans="2:26" ht="21" x14ac:dyDescent="0.4">
      <c r="B91" s="207" t="s">
        <v>336</v>
      </c>
      <c r="C91" s="221" t="s">
        <v>581</v>
      </c>
      <c r="D91" s="169" t="s">
        <v>582</v>
      </c>
      <c r="E91" s="209">
        <v>0.05</v>
      </c>
      <c r="F91" s="222" t="s">
        <v>583</v>
      </c>
      <c r="G91" s="169" t="s">
        <v>126</v>
      </c>
      <c r="H91" s="295"/>
      <c r="I91" s="213"/>
      <c r="J91" s="214"/>
      <c r="K91" s="255"/>
      <c r="L91" s="227">
        <v>13490</v>
      </c>
      <c r="M91" s="213">
        <v>0</v>
      </c>
      <c r="N91" s="214">
        <f t="shared" si="12"/>
        <v>13490</v>
      </c>
      <c r="O91" s="256" t="s">
        <v>584</v>
      </c>
      <c r="P91" s="227"/>
      <c r="Q91" s="213"/>
      <c r="R91" s="214"/>
      <c r="S91" s="256" t="s">
        <v>584</v>
      </c>
      <c r="T91" s="229">
        <v>7.0000000000000007E-2</v>
      </c>
      <c r="U91" s="230">
        <v>7.0000000000000007E-2</v>
      </c>
      <c r="V91" s="230">
        <v>7.0000000000000007E-2</v>
      </c>
      <c r="W91" s="231"/>
      <c r="X91" s="231"/>
      <c r="Y91" s="232" t="s">
        <v>73</v>
      </c>
      <c r="Z91" s="232"/>
    </row>
    <row r="92" spans="2:26" ht="21" x14ac:dyDescent="0.4">
      <c r="B92" s="233" t="s">
        <v>336</v>
      </c>
      <c r="C92" s="234" t="s">
        <v>581</v>
      </c>
      <c r="D92" t="s">
        <v>585</v>
      </c>
      <c r="E92" s="62">
        <v>0.05</v>
      </c>
      <c r="F92" s="235" t="s">
        <v>586</v>
      </c>
      <c r="G92" t="s">
        <v>126</v>
      </c>
      <c r="H92" s="296"/>
      <c r="I92" s="264"/>
      <c r="J92" s="265"/>
      <c r="K92" s="257"/>
      <c r="L92" s="240">
        <v>14490</v>
      </c>
      <c r="M92" s="264">
        <v>0</v>
      </c>
      <c r="N92" s="265">
        <f t="shared" si="12"/>
        <v>14490</v>
      </c>
      <c r="O92" s="258" t="s">
        <v>587</v>
      </c>
      <c r="P92" s="240"/>
      <c r="Q92" s="264"/>
      <c r="R92" s="265"/>
      <c r="S92" s="258" t="s">
        <v>587</v>
      </c>
      <c r="T92" s="242">
        <v>7.0000000000000007E-2</v>
      </c>
      <c r="U92" s="243">
        <v>7.0000000000000007E-2</v>
      </c>
      <c r="V92" s="243">
        <v>7.0000000000000007E-2</v>
      </c>
      <c r="W92" s="244"/>
      <c r="X92" s="244"/>
      <c r="Y92" s="44" t="s">
        <v>73</v>
      </c>
      <c r="Z92" s="44"/>
    </row>
    <row r="93" spans="2:26" ht="21" x14ac:dyDescent="0.4">
      <c r="B93" s="233" t="s">
        <v>336</v>
      </c>
      <c r="C93" s="234" t="s">
        <v>581</v>
      </c>
      <c r="D93" t="s">
        <v>588</v>
      </c>
      <c r="E93" s="62">
        <v>0.05</v>
      </c>
      <c r="F93" s="235" t="s">
        <v>589</v>
      </c>
      <c r="G93" s="156" t="s">
        <v>126</v>
      </c>
      <c r="H93" s="296"/>
      <c r="I93" s="264"/>
      <c r="J93" s="265"/>
      <c r="K93" s="257"/>
      <c r="L93" s="240">
        <v>15490</v>
      </c>
      <c r="M93" s="264">
        <v>500</v>
      </c>
      <c r="N93" s="265">
        <f t="shared" si="12"/>
        <v>14990</v>
      </c>
      <c r="O93" s="258" t="s">
        <v>587</v>
      </c>
      <c r="P93" s="240"/>
      <c r="Q93" s="264"/>
      <c r="R93" s="265"/>
      <c r="S93" s="258" t="s">
        <v>587</v>
      </c>
      <c r="T93" s="242">
        <v>7.0000000000000007E-2</v>
      </c>
      <c r="U93" s="243">
        <v>7.0000000000000007E-2</v>
      </c>
      <c r="V93" s="243">
        <v>7.0000000000000007E-2</v>
      </c>
      <c r="W93" s="244"/>
      <c r="X93" s="244"/>
      <c r="Y93" s="44" t="s">
        <v>73</v>
      </c>
      <c r="Z93" s="44"/>
    </row>
    <row r="94" spans="2:26" ht="21" x14ac:dyDescent="0.4">
      <c r="B94" s="233" t="s">
        <v>336</v>
      </c>
      <c r="C94" s="234" t="s">
        <v>581</v>
      </c>
      <c r="D94" t="s">
        <v>590</v>
      </c>
      <c r="E94" s="62">
        <v>0</v>
      </c>
      <c r="F94" s="235" t="s">
        <v>591</v>
      </c>
      <c r="G94" t="s">
        <v>255</v>
      </c>
      <c r="H94" s="296"/>
      <c r="I94" s="264"/>
      <c r="J94" s="265"/>
      <c r="K94" s="257"/>
      <c r="L94" s="240">
        <f>L91+500</f>
        <v>13990</v>
      </c>
      <c r="M94" s="264">
        <f>M91</f>
        <v>0</v>
      </c>
      <c r="N94" s="265">
        <f t="shared" si="12"/>
        <v>13990</v>
      </c>
      <c r="O94" s="258" t="s">
        <v>584</v>
      </c>
      <c r="P94" s="240"/>
      <c r="Q94" s="264"/>
      <c r="R94" s="265"/>
      <c r="S94" s="258" t="s">
        <v>584</v>
      </c>
      <c r="T94" s="242">
        <v>7.0000000000000007E-2</v>
      </c>
      <c r="U94" s="243">
        <v>7.0000000000000007E-2</v>
      </c>
      <c r="V94" s="243">
        <v>7.0000000000000007E-2</v>
      </c>
      <c r="W94" s="244"/>
      <c r="X94" s="244"/>
      <c r="Y94" s="44">
        <v>0</v>
      </c>
      <c r="Z94" s="44"/>
    </row>
    <row r="95" spans="2:26" ht="21" x14ac:dyDescent="0.4">
      <c r="B95" s="233" t="s">
        <v>336</v>
      </c>
      <c r="C95" s="234" t="s">
        <v>581</v>
      </c>
      <c r="D95" t="s">
        <v>592</v>
      </c>
      <c r="E95" s="62">
        <v>0</v>
      </c>
      <c r="F95" s="235" t="s">
        <v>593</v>
      </c>
      <c r="G95" t="s">
        <v>255</v>
      </c>
      <c r="H95" s="296"/>
      <c r="I95" s="264"/>
      <c r="J95" s="265"/>
      <c r="K95" s="257"/>
      <c r="L95" s="240">
        <f>L92+500</f>
        <v>14990</v>
      </c>
      <c r="M95" s="264">
        <f>M92</f>
        <v>0</v>
      </c>
      <c r="N95" s="265">
        <f t="shared" si="12"/>
        <v>14990</v>
      </c>
      <c r="O95" s="258" t="s">
        <v>587</v>
      </c>
      <c r="P95" s="240"/>
      <c r="Q95" s="264"/>
      <c r="R95" s="265"/>
      <c r="S95" s="258" t="s">
        <v>587</v>
      </c>
      <c r="T95" s="242">
        <v>7.0000000000000007E-2</v>
      </c>
      <c r="U95" s="243">
        <v>7.0000000000000007E-2</v>
      </c>
      <c r="V95" s="243">
        <v>7.0000000000000007E-2</v>
      </c>
      <c r="W95" s="244"/>
      <c r="X95" s="244"/>
      <c r="Y95" s="44">
        <v>0</v>
      </c>
      <c r="Z95" s="44"/>
    </row>
    <row r="96" spans="2:26" ht="21.6" thickBot="1" x14ac:dyDescent="0.45">
      <c r="B96" s="297" t="s">
        <v>336</v>
      </c>
      <c r="C96" s="298" t="s">
        <v>581</v>
      </c>
      <c r="D96" s="46" t="s">
        <v>594</v>
      </c>
      <c r="E96" s="63">
        <v>0</v>
      </c>
      <c r="F96" s="299" t="s">
        <v>595</v>
      </c>
      <c r="G96" s="46" t="s">
        <v>255</v>
      </c>
      <c r="H96" s="300"/>
      <c r="I96" s="301"/>
      <c r="J96" s="302"/>
      <c r="K96" s="303"/>
      <c r="L96" s="304">
        <f>L93+500</f>
        <v>15990</v>
      </c>
      <c r="M96" s="301">
        <f>M93</f>
        <v>500</v>
      </c>
      <c r="N96" s="302">
        <f t="shared" si="12"/>
        <v>15490</v>
      </c>
      <c r="O96" s="305" t="str">
        <f>O93</f>
        <v>MULTIMEDIA SP 950 ANDROID + CÁMARA  + SENSORES</v>
      </c>
      <c r="P96" s="304"/>
      <c r="Q96" s="301"/>
      <c r="R96" s="302"/>
      <c r="S96" s="305" t="str">
        <f>S93</f>
        <v>MULTIMEDIA SP 950 ANDROID + CÁMARA  + SENSORES</v>
      </c>
      <c r="T96" s="306">
        <v>7.0000000000000007E-2</v>
      </c>
      <c r="U96" s="307">
        <v>7.0000000000000007E-2</v>
      </c>
      <c r="V96" s="307">
        <v>7.0000000000000007E-2</v>
      </c>
      <c r="W96" s="308"/>
      <c r="X96" s="308"/>
      <c r="Y96" s="309">
        <v>0</v>
      </c>
      <c r="Z96" s="309"/>
    </row>
    <row r="97" spans="6:6" ht="15.6" x14ac:dyDescent="0.3">
      <c r="F97" s="310"/>
    </row>
  </sheetData>
  <mergeCells count="6">
    <mergeCell ref="B1:G1"/>
    <mergeCell ref="B2:G2"/>
    <mergeCell ref="L4:O4"/>
    <mergeCell ref="P4:S4"/>
    <mergeCell ref="O85:O88"/>
    <mergeCell ref="S85:S88"/>
  </mergeCells>
  <conditionalFormatting sqref="T79:V96 T6:V17 T20:V76">
    <cfRule type="cellIs" dxfId="29" priority="8" operator="between">
      <formula>0.01</formula>
      <formula>0.06</formula>
    </cfRule>
  </conditionalFormatting>
  <conditionalFormatting sqref="T20:V45 T6:V17">
    <cfRule type="expression" dxfId="28" priority="9">
      <formula>#REF!&lt;&gt;#REF!</formula>
    </cfRule>
  </conditionalFormatting>
  <conditionalFormatting sqref="T79:V96 T46:V76">
    <cfRule type="expression" dxfId="27" priority="7">
      <formula>#REF!&lt;&gt;#REF!</formula>
    </cfRule>
  </conditionalFormatting>
  <conditionalFormatting sqref="T78:V78">
    <cfRule type="cellIs" dxfId="26" priority="6" operator="between">
      <formula>0.01</formula>
      <formula>0.06</formula>
    </cfRule>
  </conditionalFormatting>
  <conditionalFormatting sqref="T78:V78">
    <cfRule type="expression" dxfId="25" priority="5">
      <formula>#REF!&lt;&gt;#REF!</formula>
    </cfRule>
  </conditionalFormatting>
  <conditionalFormatting sqref="T77:V77">
    <cfRule type="cellIs" dxfId="24" priority="4" operator="between">
      <formula>0.01</formula>
      <formula>0.06</formula>
    </cfRule>
  </conditionalFormatting>
  <conditionalFormatting sqref="T77:V77">
    <cfRule type="expression" dxfId="23" priority="3">
      <formula>#REF!&lt;&gt;#REF!</formula>
    </cfRule>
  </conditionalFormatting>
  <conditionalFormatting sqref="T18:V19">
    <cfRule type="cellIs" dxfId="22" priority="2" operator="between">
      <formula>0.01</formula>
      <formula>0.06</formula>
    </cfRule>
  </conditionalFormatting>
  <conditionalFormatting sqref="T18:V19">
    <cfRule type="expression" dxfId="21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FCE2-1072-43A9-BD3E-48BC7A9696B5}">
  <dimension ref="B4:V47"/>
  <sheetViews>
    <sheetView showGridLines="0" topLeftCell="A3" zoomScale="60" zoomScaleNormal="60" workbookViewId="0">
      <pane xSplit="6" ySplit="6" topLeftCell="H9" activePane="bottomRight" state="frozen"/>
      <selection pane="topRight" activeCell="G3" sqref="G3"/>
      <selection pane="bottomLeft" activeCell="A6" sqref="A6"/>
      <selection pane="bottomRight" activeCell="F8" sqref="F8"/>
    </sheetView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51.66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2" s="27" customFormat="1" ht="23.4" x14ac:dyDescent="0.45">
      <c r="B4" s="515" t="s">
        <v>0</v>
      </c>
      <c r="C4" s="515"/>
      <c r="D4" s="515"/>
      <c r="E4" s="515"/>
      <c r="F4" s="515"/>
      <c r="G4" s="515"/>
      <c r="H4" s="461"/>
      <c r="I4" s="461"/>
      <c r="J4" s="461"/>
      <c r="K4" s="461"/>
      <c r="L4" s="461"/>
      <c r="M4" s="461"/>
      <c r="N4" s="461"/>
      <c r="O4" s="461"/>
      <c r="U4" s="65"/>
    </row>
    <row r="5" spans="2:22" ht="21.75" customHeight="1" x14ac:dyDescent="0.3">
      <c r="B5" s="516" t="s">
        <v>1</v>
      </c>
      <c r="C5" s="516"/>
      <c r="D5" s="516"/>
      <c r="E5" s="516"/>
      <c r="F5" s="516"/>
      <c r="G5" s="516"/>
      <c r="H5" s="462"/>
      <c r="I5" s="462"/>
      <c r="J5" s="462"/>
      <c r="K5" s="462"/>
      <c r="L5" s="462"/>
      <c r="M5" s="462"/>
      <c r="N5" s="462"/>
      <c r="O5" s="462"/>
    </row>
    <row r="6" spans="2:22" ht="21.75" customHeight="1" thickBot="1" x14ac:dyDescent="0.35"/>
    <row r="7" spans="2:22" ht="15" thickBot="1" x14ac:dyDescent="0.35">
      <c r="H7" s="517" t="s">
        <v>3</v>
      </c>
      <c r="I7" s="518"/>
      <c r="J7" s="518"/>
      <c r="K7" s="519"/>
      <c r="L7" s="517" t="s">
        <v>4</v>
      </c>
      <c r="M7" s="518"/>
      <c r="N7" s="518"/>
      <c r="O7" s="519"/>
    </row>
    <row r="8" spans="2:22" ht="77.25" customHeight="1" thickBot="1" x14ac:dyDescent="0.35">
      <c r="B8" s="165" t="s">
        <v>5</v>
      </c>
      <c r="C8" s="166" t="s">
        <v>6</v>
      </c>
      <c r="D8" s="166" t="s">
        <v>7</v>
      </c>
      <c r="E8" s="166" t="s">
        <v>8</v>
      </c>
      <c r="F8" s="166" t="s">
        <v>9</v>
      </c>
      <c r="G8" s="3" t="s">
        <v>119</v>
      </c>
      <c r="H8" s="143" t="s">
        <v>10</v>
      </c>
      <c r="I8" s="4" t="s">
        <v>11</v>
      </c>
      <c r="J8" s="144" t="s">
        <v>596</v>
      </c>
      <c r="K8" s="16" t="s">
        <v>13</v>
      </c>
      <c r="L8" s="143" t="s">
        <v>10</v>
      </c>
      <c r="M8" s="4" t="s">
        <v>11</v>
      </c>
      <c r="N8" s="144" t="s">
        <v>596</v>
      </c>
      <c r="O8" s="16" t="s">
        <v>13</v>
      </c>
      <c r="P8" s="145" t="s">
        <v>15</v>
      </c>
      <c r="Q8" s="5" t="s">
        <v>16</v>
      </c>
      <c r="R8" s="5" t="s">
        <v>121</v>
      </c>
      <c r="S8" s="6" t="s">
        <v>17</v>
      </c>
      <c r="T8" s="6" t="s">
        <v>18</v>
      </c>
      <c r="U8" s="383" t="s">
        <v>19</v>
      </c>
    </row>
    <row r="9" spans="2:22" ht="16.5" customHeight="1" x14ac:dyDescent="0.3">
      <c r="B9" s="14" t="s">
        <v>597</v>
      </c>
      <c r="C9" s="17" t="s">
        <v>598</v>
      </c>
      <c r="D9" s="10" t="s">
        <v>599</v>
      </c>
      <c r="E9" s="62">
        <v>7.4999999999999997E-2</v>
      </c>
      <c r="F9" s="10" t="s">
        <v>600</v>
      </c>
      <c r="G9" s="15" t="s">
        <v>601</v>
      </c>
      <c r="H9" s="19"/>
      <c r="I9" s="20"/>
      <c r="J9" s="152"/>
      <c r="K9" s="372"/>
      <c r="L9" s="19">
        <v>15490</v>
      </c>
      <c r="M9" s="20"/>
      <c r="N9" s="152">
        <f>L9-M9</f>
        <v>15490</v>
      </c>
      <c r="O9" s="372"/>
      <c r="P9" s="155" t="s">
        <v>602</v>
      </c>
      <c r="Q9" s="21">
        <v>7.0000000000000007E-2</v>
      </c>
      <c r="R9" s="21">
        <v>7.0000000000000007E-2</v>
      </c>
      <c r="T9" t="s">
        <v>603</v>
      </c>
      <c r="U9" s="58" t="s">
        <v>28</v>
      </c>
    </row>
    <row r="10" spans="2:22" ht="16.5" customHeight="1" x14ac:dyDescent="0.3">
      <c r="B10" s="14" t="s">
        <v>597</v>
      </c>
      <c r="C10" s="17" t="s">
        <v>598</v>
      </c>
      <c r="D10" s="10" t="s">
        <v>604</v>
      </c>
      <c r="E10" s="62">
        <v>0</v>
      </c>
      <c r="F10" s="10" t="s">
        <v>605</v>
      </c>
      <c r="G10" s="15" t="s">
        <v>255</v>
      </c>
      <c r="H10" s="19"/>
      <c r="I10" s="20"/>
      <c r="J10" s="152"/>
      <c r="K10" s="372"/>
      <c r="L10" s="19">
        <v>15490</v>
      </c>
      <c r="M10" s="20"/>
      <c r="N10" s="152">
        <f t="shared" ref="N10:N30" si="0">L10-M10</f>
        <v>15490</v>
      </c>
      <c r="O10" s="372"/>
      <c r="P10" s="155" t="s">
        <v>606</v>
      </c>
      <c r="Q10" s="21">
        <v>7.0000000000000007E-2</v>
      </c>
      <c r="R10" s="21">
        <v>7.0000000000000007E-2</v>
      </c>
      <c r="T10" t="s">
        <v>603</v>
      </c>
      <c r="U10" s="59" t="s">
        <v>28</v>
      </c>
    </row>
    <row r="11" spans="2:22" ht="16.5" customHeight="1" x14ac:dyDescent="0.3">
      <c r="B11" s="14" t="s">
        <v>597</v>
      </c>
      <c r="C11" s="17" t="s">
        <v>598</v>
      </c>
      <c r="D11" s="10" t="s">
        <v>607</v>
      </c>
      <c r="E11" s="62">
        <v>7.4999999999999997E-2</v>
      </c>
      <c r="F11" s="10" t="s">
        <v>608</v>
      </c>
      <c r="G11" s="15" t="s">
        <v>601</v>
      </c>
      <c r="H11" s="19"/>
      <c r="I11" s="20"/>
      <c r="J11" s="152"/>
      <c r="K11" s="372"/>
      <c r="L11" s="19">
        <v>15790</v>
      </c>
      <c r="M11" s="20">
        <v>100</v>
      </c>
      <c r="N11" s="152">
        <f t="shared" si="0"/>
        <v>15690</v>
      </c>
      <c r="O11" s="372"/>
      <c r="P11" s="155">
        <v>7.0000000000000007E-2</v>
      </c>
      <c r="Q11" s="21">
        <v>7.0000000000000007E-2</v>
      </c>
      <c r="R11" s="21">
        <v>7.0000000000000007E-2</v>
      </c>
      <c r="T11" t="s">
        <v>609</v>
      </c>
      <c r="U11" s="59" t="s">
        <v>28</v>
      </c>
    </row>
    <row r="12" spans="2:22" ht="16.5" customHeight="1" x14ac:dyDescent="0.3">
      <c r="B12" s="14" t="s">
        <v>597</v>
      </c>
      <c r="C12" s="17" t="s">
        <v>598</v>
      </c>
      <c r="D12" s="10" t="s">
        <v>610</v>
      </c>
      <c r="E12" s="62">
        <v>0</v>
      </c>
      <c r="F12" s="10" t="s">
        <v>611</v>
      </c>
      <c r="G12" s="15" t="s">
        <v>255</v>
      </c>
      <c r="H12" s="19"/>
      <c r="I12" s="20"/>
      <c r="J12" s="152"/>
      <c r="K12" s="372"/>
      <c r="L12" s="19">
        <v>15790</v>
      </c>
      <c r="M12" s="20">
        <v>100</v>
      </c>
      <c r="N12" s="152">
        <f t="shared" si="0"/>
        <v>15690</v>
      </c>
      <c r="O12" s="372"/>
      <c r="P12" s="155">
        <v>7.0000000000000007E-2</v>
      </c>
      <c r="Q12" s="21">
        <v>7.0000000000000007E-2</v>
      </c>
      <c r="R12" s="21">
        <v>7.0000000000000007E-2</v>
      </c>
      <c r="T12" t="s">
        <v>609</v>
      </c>
      <c r="U12" s="59" t="s">
        <v>28</v>
      </c>
    </row>
    <row r="13" spans="2:22" s="9" customFormat="1" ht="28.8" x14ac:dyDescent="0.3">
      <c r="B13" s="14" t="s">
        <v>597</v>
      </c>
      <c r="C13" s="17" t="s">
        <v>598</v>
      </c>
      <c r="D13" s="10" t="s">
        <v>612</v>
      </c>
      <c r="E13" s="62">
        <v>7.4999999999999997E-2</v>
      </c>
      <c r="F13" s="10" t="s">
        <v>613</v>
      </c>
      <c r="G13" s="15" t="s">
        <v>601</v>
      </c>
      <c r="H13" s="19">
        <v>17290</v>
      </c>
      <c r="I13" s="20">
        <v>100</v>
      </c>
      <c r="J13" s="152">
        <f t="shared" ref="J13:J24" si="1">H13-I13</f>
        <v>17190</v>
      </c>
      <c r="L13" s="19">
        <v>17590</v>
      </c>
      <c r="M13" s="20">
        <v>100</v>
      </c>
      <c r="N13" s="152">
        <f t="shared" si="0"/>
        <v>17490</v>
      </c>
      <c r="O13" s="371" t="s">
        <v>614</v>
      </c>
      <c r="P13" s="425">
        <v>7.0000000000000007E-2</v>
      </c>
      <c r="Q13" s="426">
        <v>7.0000000000000007E-2</v>
      </c>
      <c r="R13" s="426">
        <v>7.0000000000000007E-2</v>
      </c>
      <c r="T13" s="9" t="s">
        <v>615</v>
      </c>
      <c r="U13" s="414" t="s">
        <v>28</v>
      </c>
      <c r="V13" s="153"/>
    </row>
    <row r="14" spans="2:22" s="9" customFormat="1" ht="28.8" x14ac:dyDescent="0.3">
      <c r="B14" s="14" t="s">
        <v>597</v>
      </c>
      <c r="C14" s="17" t="s">
        <v>598</v>
      </c>
      <c r="D14" s="10" t="s">
        <v>616</v>
      </c>
      <c r="E14" s="62">
        <v>0</v>
      </c>
      <c r="F14" s="10" t="s">
        <v>617</v>
      </c>
      <c r="G14" s="15" t="s">
        <v>255</v>
      </c>
      <c r="H14" s="19">
        <v>17290</v>
      </c>
      <c r="I14" s="20">
        <v>100</v>
      </c>
      <c r="J14" s="152">
        <f t="shared" si="1"/>
        <v>17190</v>
      </c>
      <c r="L14" s="19">
        <v>17590</v>
      </c>
      <c r="M14" s="20">
        <v>100</v>
      </c>
      <c r="N14" s="152">
        <f t="shared" si="0"/>
        <v>17490</v>
      </c>
      <c r="O14" s="371" t="s">
        <v>614</v>
      </c>
      <c r="P14" s="425">
        <v>7.0000000000000007E-2</v>
      </c>
      <c r="Q14" s="426">
        <v>7.0000000000000007E-2</v>
      </c>
      <c r="R14" s="426">
        <v>7.0000000000000007E-2</v>
      </c>
      <c r="T14" s="9" t="s">
        <v>615</v>
      </c>
      <c r="U14" s="414" t="s">
        <v>28</v>
      </c>
      <c r="V14" s="153"/>
    </row>
    <row r="15" spans="2:22" s="9" customFormat="1" ht="28.8" x14ac:dyDescent="0.3">
      <c r="B15" s="14" t="s">
        <v>597</v>
      </c>
      <c r="C15" s="17" t="s">
        <v>598</v>
      </c>
      <c r="D15" s="10" t="s">
        <v>618</v>
      </c>
      <c r="E15" s="62">
        <v>7.4999999999999997E-2</v>
      </c>
      <c r="F15" s="10" t="s">
        <v>619</v>
      </c>
      <c r="G15" s="15" t="s">
        <v>601</v>
      </c>
      <c r="H15" s="19">
        <v>17590</v>
      </c>
      <c r="I15" s="20">
        <v>100</v>
      </c>
      <c r="J15" s="152">
        <f t="shared" si="1"/>
        <v>17490</v>
      </c>
      <c r="L15" s="19">
        <v>17890</v>
      </c>
      <c r="M15" s="20">
        <v>100</v>
      </c>
      <c r="N15" s="152">
        <f t="shared" si="0"/>
        <v>17790</v>
      </c>
      <c r="O15" s="371" t="s">
        <v>614</v>
      </c>
      <c r="P15" s="425">
        <v>7.0000000000000007E-2</v>
      </c>
      <c r="Q15" s="426">
        <v>7.0000000000000007E-2</v>
      </c>
      <c r="R15" s="426">
        <v>7.0000000000000007E-2</v>
      </c>
      <c r="T15" s="9" t="s">
        <v>620</v>
      </c>
      <c r="U15" s="414" t="s">
        <v>28</v>
      </c>
      <c r="V15" s="153"/>
    </row>
    <row r="16" spans="2:22" s="9" customFormat="1" ht="28.8" x14ac:dyDescent="0.3">
      <c r="B16" s="14" t="s">
        <v>597</v>
      </c>
      <c r="C16" s="17" t="s">
        <v>598</v>
      </c>
      <c r="D16" s="10" t="s">
        <v>621</v>
      </c>
      <c r="E16" s="62">
        <v>0</v>
      </c>
      <c r="F16" s="10" t="s">
        <v>622</v>
      </c>
      <c r="G16" s="15" t="s">
        <v>255</v>
      </c>
      <c r="H16" s="19">
        <v>17590</v>
      </c>
      <c r="I16" s="20">
        <v>100</v>
      </c>
      <c r="J16" s="152">
        <f t="shared" si="1"/>
        <v>17490</v>
      </c>
      <c r="L16" s="19">
        <v>17890</v>
      </c>
      <c r="M16" s="20">
        <v>100</v>
      </c>
      <c r="N16" s="152">
        <f t="shared" si="0"/>
        <v>17790</v>
      </c>
      <c r="O16" s="371" t="s">
        <v>614</v>
      </c>
      <c r="P16" s="425">
        <v>7.0000000000000007E-2</v>
      </c>
      <c r="Q16" s="426">
        <v>7.0000000000000007E-2</v>
      </c>
      <c r="R16" s="426">
        <v>7.0000000000000007E-2</v>
      </c>
      <c r="T16" s="9" t="s">
        <v>620</v>
      </c>
      <c r="U16" s="414" t="s">
        <v>28</v>
      </c>
      <c r="V16" s="153"/>
    </row>
    <row r="17" spans="2:22" s="9" customFormat="1" ht="28.8" x14ac:dyDescent="0.3">
      <c r="B17" s="14" t="s">
        <v>597</v>
      </c>
      <c r="C17" s="17" t="s">
        <v>598</v>
      </c>
      <c r="D17" s="10" t="s">
        <v>623</v>
      </c>
      <c r="E17" s="62">
        <v>7.4999999999999997E-2</v>
      </c>
      <c r="F17" s="10" t="s">
        <v>624</v>
      </c>
      <c r="G17" s="15"/>
      <c r="H17" s="19">
        <v>17790</v>
      </c>
      <c r="I17" s="20">
        <v>150</v>
      </c>
      <c r="J17" s="152">
        <f t="shared" si="1"/>
        <v>17640</v>
      </c>
      <c r="L17" s="19">
        <v>17990</v>
      </c>
      <c r="M17" s="20">
        <v>150</v>
      </c>
      <c r="N17" s="152">
        <f t="shared" si="0"/>
        <v>17840</v>
      </c>
      <c r="O17" s="371" t="s">
        <v>614</v>
      </c>
      <c r="P17" s="425"/>
      <c r="Q17" s="426"/>
      <c r="R17" s="426"/>
      <c r="U17" s="414" t="s">
        <v>28</v>
      </c>
      <c r="V17" s="153"/>
    </row>
    <row r="18" spans="2:22" s="9" customFormat="1" ht="28.8" x14ac:dyDescent="0.3">
      <c r="B18" s="14" t="s">
        <v>597</v>
      </c>
      <c r="C18" s="17" t="s">
        <v>598</v>
      </c>
      <c r="D18" s="10" t="s">
        <v>625</v>
      </c>
      <c r="E18" s="62">
        <v>0</v>
      </c>
      <c r="F18" s="10" t="s">
        <v>626</v>
      </c>
      <c r="G18" s="15"/>
      <c r="H18" s="19">
        <v>17990</v>
      </c>
      <c r="I18" s="20">
        <v>300</v>
      </c>
      <c r="J18" s="152">
        <f t="shared" si="1"/>
        <v>17690</v>
      </c>
      <c r="L18" s="19">
        <v>18190</v>
      </c>
      <c r="M18" s="20">
        <v>300</v>
      </c>
      <c r="N18" s="152">
        <f t="shared" si="0"/>
        <v>17890</v>
      </c>
      <c r="O18" s="371" t="s">
        <v>614</v>
      </c>
      <c r="P18" s="425"/>
      <c r="Q18" s="426"/>
      <c r="R18" s="426"/>
      <c r="U18" s="414" t="s">
        <v>28</v>
      </c>
      <c r="V18" s="153"/>
    </row>
    <row r="19" spans="2:22" s="9" customFormat="1" ht="28.8" x14ac:dyDescent="0.3">
      <c r="B19" s="14" t="s">
        <v>597</v>
      </c>
      <c r="C19" s="17" t="s">
        <v>598</v>
      </c>
      <c r="D19" s="10" t="s">
        <v>627</v>
      </c>
      <c r="E19" s="62">
        <v>7.4999999999999997E-2</v>
      </c>
      <c r="F19" s="10" t="s">
        <v>628</v>
      </c>
      <c r="G19" s="15"/>
      <c r="H19" s="19">
        <v>18190</v>
      </c>
      <c r="I19" s="20">
        <v>250</v>
      </c>
      <c r="J19" s="152">
        <f t="shared" si="1"/>
        <v>17940</v>
      </c>
      <c r="L19" s="19">
        <v>18390</v>
      </c>
      <c r="M19" s="20">
        <v>250</v>
      </c>
      <c r="N19" s="152">
        <f t="shared" si="0"/>
        <v>18140</v>
      </c>
      <c r="O19" s="371" t="s">
        <v>614</v>
      </c>
      <c r="P19" s="425"/>
      <c r="Q19" s="426"/>
      <c r="R19" s="426"/>
      <c r="U19" s="414" t="s">
        <v>28</v>
      </c>
      <c r="V19" s="153"/>
    </row>
    <row r="20" spans="2:22" s="9" customFormat="1" ht="28.8" x14ac:dyDescent="0.3">
      <c r="B20" s="14" t="s">
        <v>597</v>
      </c>
      <c r="C20" s="17" t="s">
        <v>598</v>
      </c>
      <c r="D20" s="10" t="s">
        <v>629</v>
      </c>
      <c r="E20" s="62">
        <v>0</v>
      </c>
      <c r="F20" s="10" t="s">
        <v>630</v>
      </c>
      <c r="G20" s="15"/>
      <c r="H20" s="19">
        <v>18290</v>
      </c>
      <c r="I20" s="20">
        <v>300</v>
      </c>
      <c r="J20" s="152">
        <f t="shared" si="1"/>
        <v>17990</v>
      </c>
      <c r="L20" s="19">
        <v>18490</v>
      </c>
      <c r="M20" s="20">
        <v>300</v>
      </c>
      <c r="N20" s="152">
        <f t="shared" si="0"/>
        <v>18190</v>
      </c>
      <c r="O20" s="371" t="s">
        <v>614</v>
      </c>
      <c r="P20" s="425"/>
      <c r="Q20" s="426"/>
      <c r="R20" s="426"/>
      <c r="U20" s="414" t="s">
        <v>28</v>
      </c>
      <c r="V20" s="153"/>
    </row>
    <row r="21" spans="2:22" s="9" customFormat="1" ht="28.8" x14ac:dyDescent="0.3">
      <c r="B21" s="14" t="s">
        <v>597</v>
      </c>
      <c r="C21" s="17" t="s">
        <v>598</v>
      </c>
      <c r="D21" s="10" t="s">
        <v>631</v>
      </c>
      <c r="E21" s="62">
        <v>7.4999999999999997E-2</v>
      </c>
      <c r="F21" s="10" t="s">
        <v>632</v>
      </c>
      <c r="G21" s="15" t="s">
        <v>601</v>
      </c>
      <c r="H21" s="19">
        <v>19290</v>
      </c>
      <c r="I21" s="20">
        <v>100</v>
      </c>
      <c r="J21" s="152">
        <f t="shared" si="1"/>
        <v>19190</v>
      </c>
      <c r="L21" s="19">
        <v>19490</v>
      </c>
      <c r="M21" s="20">
        <v>100</v>
      </c>
      <c r="N21" s="152">
        <f t="shared" si="0"/>
        <v>19390</v>
      </c>
      <c r="O21" s="371" t="s">
        <v>614</v>
      </c>
      <c r="P21" s="425">
        <v>7.0000000000000007E-2</v>
      </c>
      <c r="Q21" s="426">
        <v>7.0000000000000007E-2</v>
      </c>
      <c r="R21" s="426">
        <v>7.0000000000000007E-2</v>
      </c>
      <c r="T21" s="9" t="e">
        <v>#N/A</v>
      </c>
      <c r="U21" s="414" t="s">
        <v>28</v>
      </c>
      <c r="V21" s="153"/>
    </row>
    <row r="22" spans="2:22" s="9" customFormat="1" ht="28.8" x14ac:dyDescent="0.3">
      <c r="B22" s="14" t="s">
        <v>597</v>
      </c>
      <c r="C22" s="17" t="s">
        <v>598</v>
      </c>
      <c r="D22" s="10" t="s">
        <v>633</v>
      </c>
      <c r="E22" s="62">
        <v>0</v>
      </c>
      <c r="F22" s="10" t="s">
        <v>634</v>
      </c>
      <c r="G22" s="15" t="s">
        <v>255</v>
      </c>
      <c r="H22" s="19">
        <v>19290</v>
      </c>
      <c r="I22" s="20">
        <v>100</v>
      </c>
      <c r="J22" s="152">
        <f t="shared" si="1"/>
        <v>19190</v>
      </c>
      <c r="L22" s="19">
        <v>19490</v>
      </c>
      <c r="M22" s="20">
        <v>100</v>
      </c>
      <c r="N22" s="152">
        <f t="shared" si="0"/>
        <v>19390</v>
      </c>
      <c r="O22" s="371" t="s">
        <v>614</v>
      </c>
      <c r="P22" s="425">
        <v>7.0000000000000007E-2</v>
      </c>
      <c r="Q22" s="426">
        <v>7.0000000000000007E-2</v>
      </c>
      <c r="R22" s="426">
        <v>7.0000000000000007E-2</v>
      </c>
      <c r="T22" s="9" t="e">
        <v>#N/A</v>
      </c>
      <c r="U22" s="414" t="s">
        <v>28</v>
      </c>
      <c r="V22" s="153"/>
    </row>
    <row r="23" spans="2:22" s="9" customFormat="1" ht="28.8" x14ac:dyDescent="0.3">
      <c r="B23" s="14" t="s">
        <v>597</v>
      </c>
      <c r="C23" s="17" t="s">
        <v>598</v>
      </c>
      <c r="D23" s="10" t="s">
        <v>635</v>
      </c>
      <c r="E23" s="62">
        <v>7.4999999999999997E-2</v>
      </c>
      <c r="F23" s="10" t="s">
        <v>636</v>
      </c>
      <c r="G23" s="15" t="s">
        <v>601</v>
      </c>
      <c r="H23" s="19">
        <v>19590</v>
      </c>
      <c r="I23" s="20">
        <v>100</v>
      </c>
      <c r="J23" s="152">
        <f t="shared" si="1"/>
        <v>19490</v>
      </c>
      <c r="L23" s="19">
        <v>19790</v>
      </c>
      <c r="M23" s="20">
        <v>100</v>
      </c>
      <c r="N23" s="152">
        <f t="shared" si="0"/>
        <v>19690</v>
      </c>
      <c r="O23" s="371" t="s">
        <v>614</v>
      </c>
      <c r="P23" s="425">
        <v>7.0000000000000007E-2</v>
      </c>
      <c r="Q23" s="426">
        <v>7.0000000000000007E-2</v>
      </c>
      <c r="R23" s="426">
        <v>7.0000000000000007E-2</v>
      </c>
      <c r="T23" s="9" t="e">
        <v>#N/A</v>
      </c>
      <c r="U23" s="414" t="s">
        <v>28</v>
      </c>
      <c r="V23" s="153"/>
    </row>
    <row r="24" spans="2:22" s="9" customFormat="1" ht="28.8" x14ac:dyDescent="0.3">
      <c r="B24" s="12" t="s">
        <v>597</v>
      </c>
      <c r="C24" s="23" t="s">
        <v>598</v>
      </c>
      <c r="D24" s="24" t="s">
        <v>637</v>
      </c>
      <c r="E24" s="64">
        <v>0</v>
      </c>
      <c r="F24" s="24" t="s">
        <v>638</v>
      </c>
      <c r="G24" s="13" t="s">
        <v>255</v>
      </c>
      <c r="H24" s="384">
        <v>19590</v>
      </c>
      <c r="I24" s="385">
        <v>100</v>
      </c>
      <c r="J24" s="376">
        <f t="shared" si="1"/>
        <v>19490</v>
      </c>
      <c r="K24" s="11"/>
      <c r="L24" s="384">
        <v>19790</v>
      </c>
      <c r="M24" s="385">
        <v>100</v>
      </c>
      <c r="N24" s="376">
        <f t="shared" si="0"/>
        <v>19690</v>
      </c>
      <c r="O24" s="427" t="s">
        <v>614</v>
      </c>
      <c r="P24" s="428">
        <v>7.0000000000000007E-2</v>
      </c>
      <c r="Q24" s="429">
        <v>7.0000000000000007E-2</v>
      </c>
      <c r="R24" s="429">
        <v>7.0000000000000007E-2</v>
      </c>
      <c r="S24" s="11"/>
      <c r="T24" s="11" t="e">
        <v>#N/A</v>
      </c>
      <c r="U24" s="430" t="s">
        <v>28</v>
      </c>
      <c r="V24" s="153"/>
    </row>
    <row r="25" spans="2:22" ht="16.5" customHeight="1" x14ac:dyDescent="0.3">
      <c r="B25" s="14" t="s">
        <v>597</v>
      </c>
      <c r="C25" s="17" t="s">
        <v>639</v>
      </c>
      <c r="D25" s="475" t="s">
        <v>640</v>
      </c>
      <c r="E25" s="62">
        <v>7.4999999999999997E-2</v>
      </c>
      <c r="F25" s="10" t="s">
        <v>641</v>
      </c>
      <c r="G25" s="15" t="s">
        <v>601</v>
      </c>
      <c r="H25" s="19"/>
      <c r="I25" s="20"/>
      <c r="J25" s="152"/>
      <c r="K25" s="9"/>
      <c r="L25" s="19">
        <v>16990</v>
      </c>
      <c r="M25" s="20">
        <v>200</v>
      </c>
      <c r="N25" s="152">
        <f t="shared" si="0"/>
        <v>16790</v>
      </c>
      <c r="O25" s="372"/>
      <c r="P25" s="155">
        <v>7.0000000000000007E-2</v>
      </c>
      <c r="Q25" s="21">
        <v>7.0000000000000007E-2</v>
      </c>
      <c r="R25" s="21">
        <v>7.0000000000000007E-2</v>
      </c>
      <c r="T25" t="s">
        <v>642</v>
      </c>
      <c r="U25" s="59">
        <v>0</v>
      </c>
    </row>
    <row r="26" spans="2:22" ht="16.5" customHeight="1" x14ac:dyDescent="0.3">
      <c r="B26" s="14" t="s">
        <v>597</v>
      </c>
      <c r="C26" s="17" t="s">
        <v>639</v>
      </c>
      <c r="D26" s="475" t="s">
        <v>643</v>
      </c>
      <c r="E26" s="62">
        <v>0</v>
      </c>
      <c r="F26" s="10" t="s">
        <v>644</v>
      </c>
      <c r="G26" s="15" t="s">
        <v>255</v>
      </c>
      <c r="H26" s="19"/>
      <c r="I26" s="20"/>
      <c r="J26" s="152"/>
      <c r="K26" s="9"/>
      <c r="L26" s="19">
        <v>16990</v>
      </c>
      <c r="M26" s="20">
        <v>200</v>
      </c>
      <c r="N26" s="152">
        <f t="shared" si="0"/>
        <v>16790</v>
      </c>
      <c r="O26" s="372"/>
      <c r="P26" s="155">
        <v>7.0000000000000007E-2</v>
      </c>
      <c r="Q26" s="21">
        <v>7.0000000000000007E-2</v>
      </c>
      <c r="R26" s="21">
        <v>7.0000000000000007E-2</v>
      </c>
      <c r="T26" t="s">
        <v>645</v>
      </c>
      <c r="U26" s="59">
        <v>0</v>
      </c>
    </row>
    <row r="27" spans="2:22" ht="16.5" customHeight="1" x14ac:dyDescent="0.3">
      <c r="B27" s="14" t="s">
        <v>597</v>
      </c>
      <c r="C27" s="17" t="s">
        <v>639</v>
      </c>
      <c r="D27" s="10" t="s">
        <v>646</v>
      </c>
      <c r="E27" s="62">
        <v>7.4999999999999997E-2</v>
      </c>
      <c r="F27" s="10" t="s">
        <v>647</v>
      </c>
      <c r="G27" s="15" t="s">
        <v>601</v>
      </c>
      <c r="H27" s="19"/>
      <c r="I27" s="20"/>
      <c r="J27" s="152"/>
      <c r="K27" s="9"/>
      <c r="L27" s="19">
        <v>18890</v>
      </c>
      <c r="M27" s="20">
        <v>250</v>
      </c>
      <c r="N27" s="152">
        <f t="shared" si="0"/>
        <v>18640</v>
      </c>
      <c r="O27" s="372"/>
      <c r="P27" s="155">
        <v>7.0000000000000007E-2</v>
      </c>
      <c r="Q27" s="21">
        <v>7.0000000000000007E-2</v>
      </c>
      <c r="R27" s="21">
        <v>7.0000000000000007E-2</v>
      </c>
      <c r="T27" t="s">
        <v>645</v>
      </c>
      <c r="U27" s="59">
        <v>0</v>
      </c>
    </row>
    <row r="28" spans="2:22" ht="16.5" customHeight="1" x14ac:dyDescent="0.3">
      <c r="B28" s="14" t="s">
        <v>597</v>
      </c>
      <c r="C28" s="17" t="s">
        <v>639</v>
      </c>
      <c r="D28" s="10" t="s">
        <v>648</v>
      </c>
      <c r="E28" s="62">
        <v>0</v>
      </c>
      <c r="F28" s="10" t="s">
        <v>649</v>
      </c>
      <c r="G28" s="15" t="s">
        <v>255</v>
      </c>
      <c r="H28" s="19"/>
      <c r="I28" s="20"/>
      <c r="J28" s="152"/>
      <c r="K28" s="9"/>
      <c r="L28" s="19">
        <v>18890</v>
      </c>
      <c r="M28" s="20">
        <v>250</v>
      </c>
      <c r="N28" s="152">
        <f t="shared" si="0"/>
        <v>18640</v>
      </c>
      <c r="O28" s="372"/>
      <c r="P28" s="155">
        <v>7.0000000000000007E-2</v>
      </c>
      <c r="Q28" s="21">
        <v>7.0000000000000007E-2</v>
      </c>
      <c r="R28" s="21">
        <v>7.0000000000000007E-2</v>
      </c>
      <c r="T28" t="s">
        <v>650</v>
      </c>
      <c r="U28" s="59">
        <v>0</v>
      </c>
    </row>
    <row r="29" spans="2:22" ht="16.5" customHeight="1" x14ac:dyDescent="0.3">
      <c r="B29" s="14" t="s">
        <v>597</v>
      </c>
      <c r="C29" s="17" t="s">
        <v>639</v>
      </c>
      <c r="D29" s="10" t="s">
        <v>651</v>
      </c>
      <c r="E29" s="62">
        <v>7.4999999999999997E-2</v>
      </c>
      <c r="F29" s="10" t="s">
        <v>652</v>
      </c>
      <c r="G29" s="15" t="s">
        <v>601</v>
      </c>
      <c r="H29" s="19"/>
      <c r="I29" s="20"/>
      <c r="J29" s="152"/>
      <c r="K29" s="9"/>
      <c r="L29" s="19">
        <v>18890</v>
      </c>
      <c r="M29" s="20">
        <v>250</v>
      </c>
      <c r="N29" s="152">
        <f t="shared" si="0"/>
        <v>18640</v>
      </c>
      <c r="O29" s="372"/>
      <c r="P29" s="155">
        <v>7.0000000000000007E-2</v>
      </c>
      <c r="Q29" s="21">
        <v>7.0000000000000007E-2</v>
      </c>
      <c r="R29" s="21">
        <v>7.0000000000000007E-2</v>
      </c>
      <c r="T29" t="e">
        <v>#N/A</v>
      </c>
      <c r="U29" s="59">
        <v>0</v>
      </c>
    </row>
    <row r="30" spans="2:22" ht="16.5" customHeight="1" x14ac:dyDescent="0.3">
      <c r="B30" s="12" t="s">
        <v>597</v>
      </c>
      <c r="C30" s="23" t="s">
        <v>639</v>
      </c>
      <c r="D30" s="24" t="s">
        <v>653</v>
      </c>
      <c r="E30" s="64">
        <v>0</v>
      </c>
      <c r="F30" s="24" t="s">
        <v>654</v>
      </c>
      <c r="G30" s="13" t="s">
        <v>255</v>
      </c>
      <c r="H30" s="384"/>
      <c r="I30" s="385"/>
      <c r="J30" s="376"/>
      <c r="K30" s="11"/>
      <c r="L30" s="384">
        <v>18890</v>
      </c>
      <c r="M30" s="385">
        <v>250</v>
      </c>
      <c r="N30" s="376">
        <f t="shared" si="0"/>
        <v>18640</v>
      </c>
      <c r="O30" s="427"/>
      <c r="P30" s="428">
        <v>7.0000000000000007E-2</v>
      </c>
      <c r="Q30" s="429">
        <v>7.0000000000000007E-2</v>
      </c>
      <c r="R30" s="429">
        <v>7.0000000000000007E-2</v>
      </c>
      <c r="S30" s="11"/>
      <c r="T30" s="11" t="e">
        <v>#N/A</v>
      </c>
      <c r="U30" s="430">
        <v>0</v>
      </c>
    </row>
    <row r="31" spans="2:22" ht="28.8" x14ac:dyDescent="0.3">
      <c r="B31" s="14" t="s">
        <v>597</v>
      </c>
      <c r="C31" s="17" t="s">
        <v>655</v>
      </c>
      <c r="D31" s="10" t="s">
        <v>656</v>
      </c>
      <c r="E31" s="62">
        <v>0.1</v>
      </c>
      <c r="F31" s="10" t="s">
        <v>657</v>
      </c>
      <c r="G31" s="15" t="s">
        <v>601</v>
      </c>
      <c r="H31" s="19">
        <v>19990</v>
      </c>
      <c r="I31" s="20">
        <v>200</v>
      </c>
      <c r="J31" s="152">
        <f>H31-I31</f>
        <v>19790</v>
      </c>
      <c r="K31" s="353" t="s">
        <v>658</v>
      </c>
      <c r="L31" s="19">
        <v>20490</v>
      </c>
      <c r="M31" s="20">
        <v>400</v>
      </c>
      <c r="N31" s="152">
        <f>L31-M31</f>
        <v>20090</v>
      </c>
      <c r="O31" s="371" t="s">
        <v>658</v>
      </c>
      <c r="P31" s="155"/>
      <c r="Q31" s="21"/>
      <c r="R31" s="21"/>
      <c r="U31" s="414" t="s">
        <v>28</v>
      </c>
    </row>
    <row r="32" spans="2:22" ht="16.5" customHeight="1" x14ac:dyDescent="0.3">
      <c r="B32" s="14" t="s">
        <v>597</v>
      </c>
      <c r="C32" s="17" t="s">
        <v>655</v>
      </c>
      <c r="D32" s="10" t="s">
        <v>659</v>
      </c>
      <c r="E32" s="62">
        <v>0.1</v>
      </c>
      <c r="F32" s="10" t="s">
        <v>660</v>
      </c>
      <c r="G32" s="15" t="s">
        <v>601</v>
      </c>
      <c r="H32" s="19">
        <v>22990</v>
      </c>
      <c r="I32" s="20">
        <v>300</v>
      </c>
      <c r="J32" s="152">
        <f t="shared" ref="J32:J34" si="2">H32-I32</f>
        <v>22690</v>
      </c>
      <c r="K32" s="9"/>
      <c r="L32" s="19">
        <v>23490</v>
      </c>
      <c r="M32" s="20">
        <v>500</v>
      </c>
      <c r="N32" s="152">
        <f t="shared" ref="N32:N34" si="3">L32-M32</f>
        <v>22990</v>
      </c>
      <c r="O32" s="372"/>
      <c r="P32" s="155"/>
      <c r="Q32" s="21"/>
      <c r="R32" s="21"/>
      <c r="U32" s="414" t="s">
        <v>28</v>
      </c>
    </row>
    <row r="33" spans="2:21" ht="16.5" customHeight="1" x14ac:dyDescent="0.3">
      <c r="B33" s="14" t="s">
        <v>597</v>
      </c>
      <c r="C33" s="17" t="s">
        <v>655</v>
      </c>
      <c r="D33" s="10" t="s">
        <v>661</v>
      </c>
      <c r="E33" s="62">
        <v>0.1</v>
      </c>
      <c r="F33" s="10" t="s">
        <v>662</v>
      </c>
      <c r="G33" s="15" t="s">
        <v>601</v>
      </c>
      <c r="H33" s="19">
        <v>24990</v>
      </c>
      <c r="I33" s="20">
        <v>600</v>
      </c>
      <c r="J33" s="152">
        <f t="shared" si="2"/>
        <v>24390</v>
      </c>
      <c r="K33" s="9"/>
      <c r="L33" s="19"/>
      <c r="M33" s="20"/>
      <c r="N33" s="152"/>
      <c r="O33" s="372"/>
      <c r="P33" s="155">
        <v>7.0000000000000007E-2</v>
      </c>
      <c r="Q33" s="21">
        <v>7.0000000000000007E-2</v>
      </c>
      <c r="R33" s="21">
        <v>7.0000000000000007E-2</v>
      </c>
      <c r="T33" t="s">
        <v>663</v>
      </c>
      <c r="U33" s="414" t="s">
        <v>28</v>
      </c>
    </row>
    <row r="34" spans="2:21" ht="20.25" customHeight="1" thickBot="1" x14ac:dyDescent="0.35">
      <c r="B34" s="30" t="s">
        <v>597</v>
      </c>
      <c r="C34" s="33" t="s">
        <v>655</v>
      </c>
      <c r="D34" s="34" t="s">
        <v>664</v>
      </c>
      <c r="E34" s="63">
        <v>0.1</v>
      </c>
      <c r="F34" s="34" t="s">
        <v>665</v>
      </c>
      <c r="G34" s="35" t="s">
        <v>601</v>
      </c>
      <c r="H34" s="48">
        <v>25990</v>
      </c>
      <c r="I34" s="38">
        <v>300</v>
      </c>
      <c r="J34" s="157">
        <f t="shared" si="2"/>
        <v>25690</v>
      </c>
      <c r="K34" s="47"/>
      <c r="L34" s="48">
        <v>26490</v>
      </c>
      <c r="M34" s="38">
        <v>500</v>
      </c>
      <c r="N34" s="157">
        <f t="shared" si="3"/>
        <v>25990</v>
      </c>
      <c r="O34" s="386"/>
      <c r="P34" s="161"/>
      <c r="Q34" s="49"/>
      <c r="R34" s="49"/>
      <c r="S34" s="46"/>
      <c r="T34" s="46"/>
      <c r="U34" s="431" t="s">
        <v>28</v>
      </c>
    </row>
    <row r="35" spans="2:21" x14ac:dyDescent="0.3">
      <c r="H35" s="170"/>
      <c r="J35" s="170"/>
    </row>
    <row r="36" spans="2:21" x14ac:dyDescent="0.3">
      <c r="J36" s="170"/>
      <c r="L36" s="170"/>
    </row>
    <row r="37" spans="2:21" x14ac:dyDescent="0.3">
      <c r="L37" s="170"/>
      <c r="M37" s="170"/>
      <c r="N37" s="170"/>
    </row>
    <row r="38" spans="2:21" x14ac:dyDescent="0.3">
      <c r="L38" s="170"/>
      <c r="N38" s="170"/>
    </row>
    <row r="39" spans="2:21" x14ac:dyDescent="0.3">
      <c r="L39" s="170"/>
      <c r="N39" s="170"/>
    </row>
    <row r="44" spans="2:21" ht="16.5" hidden="1" customHeight="1" x14ac:dyDescent="0.3">
      <c r="B44" s="14" t="s">
        <v>249</v>
      </c>
      <c r="C44" s="17" t="s">
        <v>250</v>
      </c>
      <c r="D44" s="10" t="s">
        <v>253</v>
      </c>
      <c r="E44" s="62">
        <v>0</v>
      </c>
      <c r="F44" s="10" t="s">
        <v>254</v>
      </c>
      <c r="G44" s="15"/>
      <c r="H44" s="22"/>
      <c r="I44" s="20"/>
      <c r="J44" s="20"/>
      <c r="K44" s="32"/>
      <c r="L44" s="381"/>
      <c r="M44" s="381"/>
      <c r="N44" s="381"/>
      <c r="O44" s="381"/>
    </row>
    <row r="45" spans="2:21" ht="16.5" hidden="1" customHeight="1" x14ac:dyDescent="0.3">
      <c r="B45" s="14" t="s">
        <v>249</v>
      </c>
      <c r="C45" s="17" t="s">
        <v>250</v>
      </c>
      <c r="D45" s="10" t="s">
        <v>258</v>
      </c>
      <c r="E45" s="62">
        <v>0</v>
      </c>
      <c r="F45" s="10" t="s">
        <v>259</v>
      </c>
      <c r="G45" s="15"/>
      <c r="H45" s="22"/>
      <c r="I45" s="20"/>
      <c r="J45" s="20"/>
      <c r="K45" s="32"/>
      <c r="L45" s="381"/>
      <c r="M45" s="381"/>
      <c r="N45" s="381"/>
      <c r="O45" s="381"/>
    </row>
    <row r="46" spans="2:21" ht="16.5" hidden="1" customHeight="1" x14ac:dyDescent="0.3">
      <c r="B46" s="14" t="s">
        <v>249</v>
      </c>
      <c r="C46" s="17" t="s">
        <v>250</v>
      </c>
      <c r="D46" s="10" t="s">
        <v>262</v>
      </c>
      <c r="E46" s="62">
        <v>0</v>
      </c>
      <c r="F46" s="10" t="s">
        <v>263</v>
      </c>
      <c r="G46" s="15"/>
      <c r="H46" s="22"/>
      <c r="I46" s="20"/>
      <c r="J46" s="20"/>
      <c r="K46" s="32"/>
      <c r="L46" s="381"/>
      <c r="M46" s="381"/>
      <c r="N46" s="381"/>
      <c r="O46" s="381"/>
    </row>
    <row r="47" spans="2:21" ht="16.5" hidden="1" customHeight="1" x14ac:dyDescent="0.3">
      <c r="B47" s="30" t="s">
        <v>249</v>
      </c>
      <c r="C47" s="33" t="s">
        <v>250</v>
      </c>
      <c r="D47" s="34" t="s">
        <v>266</v>
      </c>
      <c r="E47" s="63">
        <v>0</v>
      </c>
      <c r="F47" s="34" t="s">
        <v>267</v>
      </c>
      <c r="G47" s="35"/>
      <c r="H47" s="36"/>
      <c r="I47" s="38"/>
      <c r="J47" s="38"/>
      <c r="K47" s="37"/>
      <c r="L47" s="381"/>
      <c r="M47" s="381"/>
      <c r="N47" s="381"/>
      <c r="O47" s="381"/>
    </row>
  </sheetData>
  <mergeCells count="4">
    <mergeCell ref="B4:G4"/>
    <mergeCell ref="B5:G5"/>
    <mergeCell ref="H7:K7"/>
    <mergeCell ref="L7:O7"/>
  </mergeCells>
  <conditionalFormatting sqref="P9:R18 P21:R29 P31:R34">
    <cfRule type="cellIs" dxfId="20" priority="5" operator="between">
      <formula>0.01</formula>
      <formula>0.06</formula>
    </cfRule>
  </conditionalFormatting>
  <conditionalFormatting sqref="P9:R18 P21:R29 P31:R34">
    <cfRule type="expression" dxfId="19" priority="6">
      <formula>#REF!&lt;&gt;#REF!</formula>
    </cfRule>
  </conditionalFormatting>
  <conditionalFormatting sqref="P19:R20">
    <cfRule type="cellIs" dxfId="18" priority="3" operator="between">
      <formula>0.01</formula>
      <formula>0.06</formula>
    </cfRule>
  </conditionalFormatting>
  <conditionalFormatting sqref="P19:R20">
    <cfRule type="expression" dxfId="17" priority="4">
      <formula>#REF!&lt;&gt;#REF!</formula>
    </cfRule>
  </conditionalFormatting>
  <conditionalFormatting sqref="P30:R30">
    <cfRule type="cellIs" dxfId="16" priority="1" operator="between">
      <formula>0.01</formula>
      <formula>0.06</formula>
    </cfRule>
  </conditionalFormatting>
  <conditionalFormatting sqref="P30:R30">
    <cfRule type="expression" dxfId="15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249D-27F8-45CC-A9C9-30AB6B013DE9}">
  <dimension ref="B1:X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D25" sqref="D25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customWidth="1"/>
    <col min="11" max="11" width="46.5546875" style="2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customWidth="1"/>
  </cols>
  <sheetData>
    <row r="1" spans="2:24" s="27" customFormat="1" ht="23.4" x14ac:dyDescent="0.45">
      <c r="B1" s="515" t="s">
        <v>0</v>
      </c>
      <c r="C1" s="515"/>
      <c r="D1" s="515"/>
      <c r="E1" s="515"/>
      <c r="F1" s="515"/>
      <c r="G1" s="515"/>
      <c r="H1" s="461"/>
      <c r="I1" s="461"/>
      <c r="J1" s="461"/>
      <c r="K1" s="360"/>
      <c r="L1" s="461"/>
      <c r="M1" s="461"/>
      <c r="N1" s="461"/>
      <c r="O1" s="461"/>
      <c r="U1" s="65"/>
    </row>
    <row r="2" spans="2:24" x14ac:dyDescent="0.3">
      <c r="B2" s="516" t="s">
        <v>1</v>
      </c>
      <c r="C2" s="516"/>
      <c r="D2" s="516"/>
      <c r="E2" s="516"/>
      <c r="F2" s="516"/>
      <c r="G2" s="516"/>
      <c r="H2" s="462"/>
      <c r="I2" s="462"/>
      <c r="J2" s="462"/>
      <c r="K2" s="361"/>
      <c r="L2" s="462"/>
      <c r="M2" s="462"/>
      <c r="N2" s="462"/>
      <c r="O2" s="462"/>
    </row>
    <row r="3" spans="2:24" ht="5.4" customHeight="1" thickBot="1" x14ac:dyDescent="0.35"/>
    <row r="4" spans="2:24" ht="15" thickBot="1" x14ac:dyDescent="0.35">
      <c r="H4" s="517" t="s">
        <v>3</v>
      </c>
      <c r="I4" s="518"/>
      <c r="J4" s="518"/>
      <c r="K4" s="519"/>
      <c r="L4" s="517" t="s">
        <v>4</v>
      </c>
      <c r="M4" s="518"/>
      <c r="N4" s="518"/>
      <c r="O4" s="519"/>
    </row>
    <row r="5" spans="2:24" ht="77.25" customHeight="1" thickBot="1" x14ac:dyDescent="0.35">
      <c r="B5" s="39" t="s">
        <v>5</v>
      </c>
      <c r="C5" s="40" t="s">
        <v>6</v>
      </c>
      <c r="D5" s="40" t="s">
        <v>7</v>
      </c>
      <c r="E5" s="40" t="s">
        <v>8</v>
      </c>
      <c r="F5" s="40" t="s">
        <v>9</v>
      </c>
      <c r="G5" s="142" t="s">
        <v>119</v>
      </c>
      <c r="H5" s="143" t="s">
        <v>10</v>
      </c>
      <c r="I5" s="4" t="s">
        <v>11</v>
      </c>
      <c r="J5" s="144" t="s">
        <v>596</v>
      </c>
      <c r="K5" s="16" t="s">
        <v>13</v>
      </c>
      <c r="L5" s="143" t="s">
        <v>10</v>
      </c>
      <c r="M5" s="4" t="s">
        <v>11</v>
      </c>
      <c r="N5" s="144" t="s">
        <v>596</v>
      </c>
      <c r="O5" s="16" t="s">
        <v>13</v>
      </c>
      <c r="P5" s="145" t="s">
        <v>15</v>
      </c>
      <c r="Q5" s="5" t="s">
        <v>16</v>
      </c>
      <c r="R5" s="5" t="s">
        <v>121</v>
      </c>
      <c r="S5" s="6" t="s">
        <v>17</v>
      </c>
      <c r="T5" s="6" t="s">
        <v>18</v>
      </c>
      <c r="U5" s="66" t="s">
        <v>19</v>
      </c>
    </row>
    <row r="6" spans="2:24" ht="15" customHeight="1" x14ac:dyDescent="0.3">
      <c r="B6" s="70" t="s">
        <v>666</v>
      </c>
      <c r="C6" s="41" t="s">
        <v>667</v>
      </c>
      <c r="D6" s="42" t="s">
        <v>668</v>
      </c>
      <c r="E6" s="72">
        <v>7.4999999999999997E-2</v>
      </c>
      <c r="F6" s="42" t="s">
        <v>669</v>
      </c>
      <c r="G6" s="41" t="s">
        <v>601</v>
      </c>
      <c r="H6" s="92">
        <v>10190</v>
      </c>
      <c r="I6" s="362">
        <v>150</v>
      </c>
      <c r="J6" s="92">
        <f>H6-I6</f>
        <v>10040</v>
      </c>
      <c r="K6" s="526" t="s">
        <v>670</v>
      </c>
      <c r="L6" s="92">
        <v>10340</v>
      </c>
      <c r="M6" s="362">
        <v>150</v>
      </c>
      <c r="N6" s="92">
        <f>L6-M6</f>
        <v>10190</v>
      </c>
      <c r="O6" s="527" t="s">
        <v>670</v>
      </c>
      <c r="P6" s="73" t="s">
        <v>602</v>
      </c>
      <c r="Q6" s="73">
        <v>7.0000000000000007E-2</v>
      </c>
      <c r="R6" s="73">
        <v>0.05</v>
      </c>
      <c r="S6" s="74"/>
      <c r="T6" s="74" t="s">
        <v>603</v>
      </c>
      <c r="U6" s="58">
        <v>0</v>
      </c>
      <c r="V6" s="363"/>
    </row>
    <row r="7" spans="2:24" x14ac:dyDescent="0.3">
      <c r="B7" s="14" t="s">
        <v>666</v>
      </c>
      <c r="C7" s="17" t="s">
        <v>667</v>
      </c>
      <c r="D7" s="15" t="s">
        <v>671</v>
      </c>
      <c r="E7" s="62">
        <v>0</v>
      </c>
      <c r="F7" s="15" t="s">
        <v>672</v>
      </c>
      <c r="G7" s="17" t="s">
        <v>255</v>
      </c>
      <c r="H7" s="31">
        <v>10290</v>
      </c>
      <c r="I7" s="364">
        <v>50</v>
      </c>
      <c r="J7" s="31">
        <f t="shared" ref="J7:J11" si="0">H7-I7</f>
        <v>10240</v>
      </c>
      <c r="K7" s="524"/>
      <c r="L7" s="31">
        <v>10440</v>
      </c>
      <c r="M7" s="364">
        <v>50</v>
      </c>
      <c r="N7" s="31">
        <f t="shared" ref="N7:N11" si="1">L7-M7</f>
        <v>10390</v>
      </c>
      <c r="O7" s="525"/>
      <c r="P7" s="21" t="s">
        <v>606</v>
      </c>
      <c r="Q7" s="21">
        <v>7.0000000000000007E-2</v>
      </c>
      <c r="R7" s="21">
        <v>0.05</v>
      </c>
      <c r="T7" t="s">
        <v>603</v>
      </c>
      <c r="U7" s="59">
        <v>0</v>
      </c>
      <c r="V7" s="363"/>
    </row>
    <row r="8" spans="2:24" x14ac:dyDescent="0.3">
      <c r="B8" s="14" t="s">
        <v>666</v>
      </c>
      <c r="C8" s="17" t="s">
        <v>667</v>
      </c>
      <c r="D8" s="15" t="s">
        <v>673</v>
      </c>
      <c r="E8" s="62">
        <v>0</v>
      </c>
      <c r="F8" s="15" t="s">
        <v>674</v>
      </c>
      <c r="G8" s="17" t="s">
        <v>255</v>
      </c>
      <c r="H8" s="31">
        <v>10290</v>
      </c>
      <c r="I8" s="364">
        <v>50</v>
      </c>
      <c r="J8" s="31">
        <f t="shared" si="0"/>
        <v>10240</v>
      </c>
      <c r="K8" s="524"/>
      <c r="L8" s="31">
        <v>10440</v>
      </c>
      <c r="M8" s="364">
        <v>50</v>
      </c>
      <c r="N8" s="31">
        <f t="shared" si="1"/>
        <v>10390</v>
      </c>
      <c r="O8" s="525"/>
      <c r="P8" s="21">
        <v>7.0000000000000007E-2</v>
      </c>
      <c r="Q8" s="21">
        <v>7.0000000000000007E-2</v>
      </c>
      <c r="R8" s="21">
        <v>0.05</v>
      </c>
      <c r="T8" t="s">
        <v>609</v>
      </c>
      <c r="U8" s="59">
        <v>0</v>
      </c>
      <c r="V8" s="363"/>
    </row>
    <row r="9" spans="2:24" ht="15" customHeight="1" x14ac:dyDescent="0.3">
      <c r="B9" s="14" t="s">
        <v>666</v>
      </c>
      <c r="C9" s="17" t="s">
        <v>667</v>
      </c>
      <c r="D9" s="15" t="s">
        <v>675</v>
      </c>
      <c r="E9" s="62">
        <v>7.4999999999999997E-2</v>
      </c>
      <c r="F9" s="15" t="s">
        <v>676</v>
      </c>
      <c r="G9" s="17" t="s">
        <v>601</v>
      </c>
      <c r="H9" s="31">
        <v>11090</v>
      </c>
      <c r="I9" s="364">
        <v>270</v>
      </c>
      <c r="J9" s="31">
        <f t="shared" si="0"/>
        <v>10820</v>
      </c>
      <c r="K9" s="524" t="s">
        <v>677</v>
      </c>
      <c r="L9" s="31">
        <v>11240</v>
      </c>
      <c r="M9" s="364">
        <v>250</v>
      </c>
      <c r="N9" s="31">
        <f t="shared" si="1"/>
        <v>10990</v>
      </c>
      <c r="O9" s="525" t="s">
        <v>677</v>
      </c>
      <c r="P9" s="21">
        <v>7.0000000000000007E-2</v>
      </c>
      <c r="Q9" s="21">
        <v>7.0000000000000007E-2</v>
      </c>
      <c r="R9" s="21">
        <v>0.05</v>
      </c>
      <c r="T9" t="s">
        <v>615</v>
      </c>
      <c r="U9" s="59">
        <v>0</v>
      </c>
      <c r="V9" s="363"/>
    </row>
    <row r="10" spans="2:24" ht="16.5" customHeight="1" x14ac:dyDescent="0.3">
      <c r="B10" s="14" t="s">
        <v>666</v>
      </c>
      <c r="C10" s="17" t="s">
        <v>667</v>
      </c>
      <c r="D10" s="15" t="s">
        <v>678</v>
      </c>
      <c r="E10" s="62">
        <v>0</v>
      </c>
      <c r="F10" s="15" t="s">
        <v>679</v>
      </c>
      <c r="G10" s="17" t="s">
        <v>255</v>
      </c>
      <c r="H10" s="31">
        <v>11190</v>
      </c>
      <c r="I10" s="364">
        <v>150</v>
      </c>
      <c r="J10" s="31">
        <f t="shared" si="0"/>
        <v>11040</v>
      </c>
      <c r="K10" s="524"/>
      <c r="L10" s="31">
        <v>11340</v>
      </c>
      <c r="M10" s="364">
        <v>150</v>
      </c>
      <c r="N10" s="31">
        <f t="shared" si="1"/>
        <v>11190</v>
      </c>
      <c r="O10" s="525"/>
      <c r="P10" s="21">
        <v>7.0000000000000007E-2</v>
      </c>
      <c r="Q10" s="21">
        <v>7.0000000000000007E-2</v>
      </c>
      <c r="R10" s="21">
        <v>0.05</v>
      </c>
      <c r="T10" t="s">
        <v>615</v>
      </c>
      <c r="U10" s="59">
        <v>0</v>
      </c>
      <c r="V10" s="363"/>
    </row>
    <row r="11" spans="2:24" ht="16.5" customHeight="1" x14ac:dyDescent="0.3">
      <c r="B11" s="14" t="s">
        <v>666</v>
      </c>
      <c r="C11" s="17" t="s">
        <v>667</v>
      </c>
      <c r="D11" s="15" t="s">
        <v>680</v>
      </c>
      <c r="E11" s="62">
        <v>0</v>
      </c>
      <c r="F11" s="15" t="s">
        <v>681</v>
      </c>
      <c r="G11" s="17" t="s">
        <v>255</v>
      </c>
      <c r="H11" s="31">
        <v>11190</v>
      </c>
      <c r="I11" s="364">
        <v>150</v>
      </c>
      <c r="J11" s="31">
        <f t="shared" si="0"/>
        <v>11040</v>
      </c>
      <c r="K11" s="524"/>
      <c r="L11" s="31">
        <v>11340</v>
      </c>
      <c r="M11" s="364">
        <v>150</v>
      </c>
      <c r="N11" s="31">
        <f t="shared" si="1"/>
        <v>11190</v>
      </c>
      <c r="O11" s="525"/>
      <c r="P11" s="25">
        <v>7.0000000000000007E-2</v>
      </c>
      <c r="Q11" s="25">
        <v>7.0000000000000007E-2</v>
      </c>
      <c r="R11" s="25">
        <v>0.05</v>
      </c>
      <c r="S11" s="26"/>
      <c r="T11" s="26" t="s">
        <v>620</v>
      </c>
      <c r="U11" s="60">
        <v>0</v>
      </c>
      <c r="V11" s="363"/>
    </row>
    <row r="12" spans="2:24" ht="16.5" customHeight="1" x14ac:dyDescent="0.3">
      <c r="B12" s="67" t="s">
        <v>666</v>
      </c>
      <c r="C12" s="208" t="s">
        <v>682</v>
      </c>
      <c r="D12" s="8" t="s">
        <v>683</v>
      </c>
      <c r="E12" s="209">
        <v>7.4999999999999997E-2</v>
      </c>
      <c r="F12" s="8" t="s">
        <v>684</v>
      </c>
      <c r="G12" s="208" t="s">
        <v>601</v>
      </c>
      <c r="H12" s="127"/>
      <c r="I12" s="366"/>
      <c r="J12" s="127"/>
      <c r="K12" s="367"/>
      <c r="L12" s="127">
        <v>10990</v>
      </c>
      <c r="M12" s="368">
        <v>300</v>
      </c>
      <c r="N12" s="369">
        <f>L12-M12</f>
        <v>10690</v>
      </c>
      <c r="O12" s="370" t="s">
        <v>685</v>
      </c>
      <c r="P12" s="21">
        <v>7.0000000000000007E-2</v>
      </c>
      <c r="Q12" s="21">
        <v>7.0000000000000007E-2</v>
      </c>
      <c r="R12" s="21">
        <v>7.0000000000000007E-2</v>
      </c>
      <c r="T12" t="e">
        <v>#N/A</v>
      </c>
      <c r="U12" s="414" t="s">
        <v>73</v>
      </c>
      <c r="V12" s="363"/>
      <c r="X12" s="363"/>
    </row>
    <row r="13" spans="2:24" ht="54" customHeight="1" x14ac:dyDescent="0.3">
      <c r="B13" s="14" t="s">
        <v>666</v>
      </c>
      <c r="C13" s="17" t="s">
        <v>682</v>
      </c>
      <c r="D13" s="15" t="s">
        <v>686</v>
      </c>
      <c r="E13" s="62">
        <v>0</v>
      </c>
      <c r="F13" s="15" t="s">
        <v>684</v>
      </c>
      <c r="G13" s="17" t="s">
        <v>255</v>
      </c>
      <c r="H13" s="31"/>
      <c r="I13" s="364"/>
      <c r="J13" s="31"/>
      <c r="K13" s="464"/>
      <c r="L13" s="31">
        <v>10990</v>
      </c>
      <c r="M13" s="55">
        <v>150</v>
      </c>
      <c r="N13" s="152">
        <f t="shared" ref="N13:N15" si="2">L13-M13</f>
        <v>10840</v>
      </c>
      <c r="O13" s="371" t="s">
        <v>687</v>
      </c>
      <c r="P13" s="21">
        <v>7.0000000000000007E-2</v>
      </c>
      <c r="Q13" s="21">
        <v>7.0000000000000007E-2</v>
      </c>
      <c r="R13" s="21">
        <v>7.0000000000000007E-2</v>
      </c>
      <c r="T13" t="e">
        <v>#N/A</v>
      </c>
      <c r="U13" s="414" t="s">
        <v>73</v>
      </c>
      <c r="X13" s="363"/>
    </row>
    <row r="14" spans="2:24" x14ac:dyDescent="0.3">
      <c r="B14" s="14" t="s">
        <v>666</v>
      </c>
      <c r="C14" s="17" t="s">
        <v>682</v>
      </c>
      <c r="D14" s="15" t="s">
        <v>688</v>
      </c>
      <c r="E14" s="62">
        <v>7.4999999999999997E-2</v>
      </c>
      <c r="F14" s="15" t="s">
        <v>689</v>
      </c>
      <c r="G14" s="17" t="s">
        <v>601</v>
      </c>
      <c r="H14" s="31"/>
      <c r="I14" s="364"/>
      <c r="J14" s="31"/>
      <c r="K14" s="464"/>
      <c r="L14" s="31">
        <v>11990</v>
      </c>
      <c r="M14" s="55">
        <v>500</v>
      </c>
      <c r="N14" s="152">
        <f t="shared" si="2"/>
        <v>11490</v>
      </c>
      <c r="O14" s="372" t="s">
        <v>685</v>
      </c>
      <c r="P14" s="21">
        <v>7.0000000000000007E-2</v>
      </c>
      <c r="Q14" s="21">
        <v>7.0000000000000007E-2</v>
      </c>
      <c r="R14" s="21">
        <v>7.0000000000000007E-2</v>
      </c>
      <c r="T14" t="e">
        <v>#N/A</v>
      </c>
      <c r="U14" s="414" t="s">
        <v>73</v>
      </c>
    </row>
    <row r="15" spans="2:24" ht="60" customHeight="1" x14ac:dyDescent="0.3">
      <c r="B15" s="14" t="s">
        <v>666</v>
      </c>
      <c r="C15" s="17" t="s">
        <v>682</v>
      </c>
      <c r="D15" s="15" t="s">
        <v>690</v>
      </c>
      <c r="E15" s="62">
        <v>0</v>
      </c>
      <c r="F15" s="15" t="s">
        <v>691</v>
      </c>
      <c r="G15" s="17" t="s">
        <v>255</v>
      </c>
      <c r="H15" s="31"/>
      <c r="I15" s="364"/>
      <c r="J15" s="31"/>
      <c r="K15" s="464"/>
      <c r="L15" s="31">
        <v>11990</v>
      </c>
      <c r="M15" s="55">
        <v>150</v>
      </c>
      <c r="N15" s="152">
        <f t="shared" si="2"/>
        <v>11840</v>
      </c>
      <c r="O15" s="371" t="s">
        <v>692</v>
      </c>
      <c r="P15" s="21">
        <v>7.0000000000000007E-2</v>
      </c>
      <c r="Q15" s="21">
        <v>7.0000000000000007E-2</v>
      </c>
      <c r="R15" s="21">
        <v>7.0000000000000007E-2</v>
      </c>
      <c r="T15" t="e">
        <v>#N/A</v>
      </c>
      <c r="U15" s="414" t="s">
        <v>73</v>
      </c>
      <c r="V15" s="363"/>
    </row>
    <row r="16" spans="2:24" ht="16.5" customHeight="1" x14ac:dyDescent="0.3">
      <c r="B16" s="67" t="s">
        <v>666</v>
      </c>
      <c r="C16" s="208" t="s">
        <v>693</v>
      </c>
      <c r="D16" s="8" t="s">
        <v>694</v>
      </c>
      <c r="E16" s="209">
        <v>0</v>
      </c>
      <c r="F16" s="373" t="s">
        <v>695</v>
      </c>
      <c r="G16" s="208" t="s">
        <v>601</v>
      </c>
      <c r="H16" s="127"/>
      <c r="I16" s="366"/>
      <c r="J16" s="127"/>
      <c r="K16" s="367"/>
      <c r="L16" s="127">
        <v>12990</v>
      </c>
      <c r="M16" s="368">
        <v>300</v>
      </c>
      <c r="N16" s="369">
        <f>L16-M16</f>
        <v>12690</v>
      </c>
      <c r="O16" s="370" t="s">
        <v>696</v>
      </c>
      <c r="P16" s="168">
        <v>7.0000000000000007E-2</v>
      </c>
      <c r="Q16" s="168">
        <v>7.0000000000000007E-2</v>
      </c>
      <c r="R16" s="168">
        <v>7.0000000000000007E-2</v>
      </c>
      <c r="S16" s="169"/>
      <c r="T16" s="169" t="s">
        <v>642</v>
      </c>
      <c r="U16" s="374">
        <v>0</v>
      </c>
    </row>
    <row r="17" spans="2:24" ht="16.5" customHeight="1" x14ac:dyDescent="0.3">
      <c r="B17" s="14" t="s">
        <v>666</v>
      </c>
      <c r="C17" s="17" t="s">
        <v>693</v>
      </c>
      <c r="D17" s="15" t="s">
        <v>697</v>
      </c>
      <c r="E17" s="62">
        <v>0</v>
      </c>
      <c r="F17" s="375" t="s">
        <v>698</v>
      </c>
      <c r="G17" s="17" t="s">
        <v>601</v>
      </c>
      <c r="H17" s="31"/>
      <c r="I17" s="364"/>
      <c r="J17" s="31"/>
      <c r="K17" s="464"/>
      <c r="L17" s="31">
        <v>13990</v>
      </c>
      <c r="M17" s="55">
        <v>500</v>
      </c>
      <c r="N17" s="152">
        <f t="shared" ref="N17:N18" si="3">L17-M17</f>
        <v>13490</v>
      </c>
      <c r="O17" s="372" t="s">
        <v>696</v>
      </c>
      <c r="P17" s="21">
        <v>7.0000000000000007E-2</v>
      </c>
      <c r="Q17" s="21">
        <v>7.0000000000000007E-2</v>
      </c>
      <c r="R17" s="21">
        <v>7.0000000000000007E-2</v>
      </c>
      <c r="T17" t="s">
        <v>650</v>
      </c>
      <c r="U17" s="59">
        <v>0</v>
      </c>
    </row>
    <row r="18" spans="2:24" ht="16.5" customHeight="1" x14ac:dyDescent="0.3">
      <c r="B18" s="67" t="s">
        <v>666</v>
      </c>
      <c r="C18" s="208" t="s">
        <v>699</v>
      </c>
      <c r="D18" s="8" t="s">
        <v>700</v>
      </c>
      <c r="E18" s="209">
        <v>0</v>
      </c>
      <c r="F18" s="8" t="s">
        <v>701</v>
      </c>
      <c r="G18" s="208" t="s">
        <v>702</v>
      </c>
      <c r="H18" s="127"/>
      <c r="I18" s="366"/>
      <c r="J18" s="127"/>
      <c r="K18" s="377"/>
      <c r="L18" s="127">
        <v>18990</v>
      </c>
      <c r="M18" s="366">
        <v>300</v>
      </c>
      <c r="N18" s="31">
        <f t="shared" si="3"/>
        <v>18690</v>
      </c>
      <c r="O18" s="378"/>
      <c r="P18" s="168">
        <v>7.0000000000000007E-2</v>
      </c>
      <c r="Q18" s="168">
        <v>7.0000000000000007E-2</v>
      </c>
      <c r="R18" s="168">
        <v>7.0000000000000007E-2</v>
      </c>
      <c r="S18" s="169"/>
      <c r="T18" s="169" t="s">
        <v>663</v>
      </c>
      <c r="U18" s="374">
        <v>0</v>
      </c>
    </row>
    <row r="19" spans="2:24" ht="16.5" customHeight="1" x14ac:dyDescent="0.3">
      <c r="B19" s="14" t="s">
        <v>666</v>
      </c>
      <c r="C19" s="17" t="s">
        <v>699</v>
      </c>
      <c r="D19" s="15" t="s">
        <v>703</v>
      </c>
      <c r="E19" s="62">
        <v>0</v>
      </c>
      <c r="F19" s="15" t="s">
        <v>704</v>
      </c>
      <c r="G19" s="17" t="s">
        <v>702</v>
      </c>
      <c r="H19" s="31"/>
      <c r="I19" s="364"/>
      <c r="J19" s="31"/>
      <c r="K19" s="415"/>
      <c r="L19" s="31">
        <v>20390</v>
      </c>
      <c r="M19" s="364">
        <v>300</v>
      </c>
      <c r="N19" s="376">
        <f>L19-M19</f>
        <v>20090</v>
      </c>
      <c r="O19" s="365"/>
      <c r="P19" s="21">
        <v>7.0000000000000007E-2</v>
      </c>
      <c r="Q19" s="21">
        <v>7.0000000000000007E-2</v>
      </c>
      <c r="R19" s="21">
        <v>7.0000000000000007E-2</v>
      </c>
      <c r="T19" t="s">
        <v>705</v>
      </c>
      <c r="U19" s="59">
        <v>0</v>
      </c>
    </row>
    <row r="20" spans="2:24" ht="16.5" customHeight="1" x14ac:dyDescent="0.3">
      <c r="B20" s="207" t="s">
        <v>666</v>
      </c>
      <c r="C20" s="208" t="s">
        <v>706</v>
      </c>
      <c r="D20" s="416" t="s">
        <v>707</v>
      </c>
      <c r="E20" s="209">
        <v>0</v>
      </c>
      <c r="F20" s="416" t="s">
        <v>708</v>
      </c>
      <c r="G20" s="8" t="s">
        <v>702</v>
      </c>
      <c r="H20" s="417"/>
      <c r="I20" s="366"/>
      <c r="J20" s="369"/>
      <c r="K20" s="377"/>
      <c r="L20" s="417">
        <v>19990</v>
      </c>
      <c r="M20" s="368">
        <v>300</v>
      </c>
      <c r="N20" s="152">
        <f>L20-M20</f>
        <v>19690</v>
      </c>
      <c r="O20" s="370"/>
      <c r="P20" s="168"/>
      <c r="Q20" s="168"/>
      <c r="R20" s="168"/>
      <c r="S20" s="169"/>
      <c r="T20" s="169"/>
      <c r="U20" s="374" t="s">
        <v>57</v>
      </c>
    </row>
    <row r="21" spans="2:24" ht="16.5" customHeight="1" x14ac:dyDescent="0.3">
      <c r="B21" s="233" t="s">
        <v>666</v>
      </c>
      <c r="C21" s="17" t="s">
        <v>706</v>
      </c>
      <c r="D21" s="418" t="s">
        <v>709</v>
      </c>
      <c r="E21" s="62">
        <v>0</v>
      </c>
      <c r="F21" s="418" t="s">
        <v>710</v>
      </c>
      <c r="G21" s="15" t="s">
        <v>702</v>
      </c>
      <c r="H21" s="419"/>
      <c r="I21" s="364"/>
      <c r="J21" s="152"/>
      <c r="K21" s="415"/>
      <c r="L21" s="419">
        <v>21990</v>
      </c>
      <c r="M21" s="55">
        <v>300</v>
      </c>
      <c r="N21" s="152">
        <f t="shared" ref="N21:N22" si="4">L21-M21</f>
        <v>21690</v>
      </c>
      <c r="O21" s="372"/>
      <c r="P21" s="21"/>
      <c r="Q21" s="21"/>
      <c r="R21" s="21"/>
      <c r="U21" s="59" t="s">
        <v>57</v>
      </c>
    </row>
    <row r="22" spans="2:24" ht="15" thickBot="1" x14ac:dyDescent="0.35">
      <c r="B22" s="297" t="s">
        <v>666</v>
      </c>
      <c r="C22" s="33" t="s">
        <v>706</v>
      </c>
      <c r="D22" s="420" t="s">
        <v>711</v>
      </c>
      <c r="E22" s="63">
        <v>0</v>
      </c>
      <c r="F22" s="421" t="s">
        <v>712</v>
      </c>
      <c r="G22" s="35" t="s">
        <v>702</v>
      </c>
      <c r="H22" s="422"/>
      <c r="I22" s="379"/>
      <c r="J22" s="157"/>
      <c r="K22" s="423"/>
      <c r="L22" s="422">
        <v>23490</v>
      </c>
      <c r="M22" s="424">
        <v>300</v>
      </c>
      <c r="N22" s="157">
        <f t="shared" si="4"/>
        <v>23190</v>
      </c>
      <c r="O22" s="309"/>
      <c r="P22" s="46"/>
      <c r="Q22" s="46"/>
      <c r="R22" s="46"/>
      <c r="S22" s="46"/>
      <c r="T22" s="46"/>
      <c r="U22" s="61" t="s">
        <v>57</v>
      </c>
    </row>
    <row r="24" spans="2:24" x14ac:dyDescent="0.3">
      <c r="L24" s="170"/>
      <c r="N24" s="170"/>
    </row>
    <row r="25" spans="2:24" x14ac:dyDescent="0.3">
      <c r="L25" s="170"/>
      <c r="N25" s="170"/>
      <c r="V25" s="363"/>
      <c r="W25" s="363"/>
      <c r="X25" s="363"/>
    </row>
    <row r="26" spans="2:24" x14ac:dyDescent="0.3">
      <c r="L26" s="170"/>
      <c r="V26" s="363"/>
      <c r="W26" s="363"/>
      <c r="X26" s="363"/>
    </row>
    <row r="27" spans="2:24" x14ac:dyDescent="0.3">
      <c r="L27" s="170"/>
      <c r="V27" s="363"/>
      <c r="W27" s="363"/>
      <c r="X27" s="363"/>
    </row>
    <row r="28" spans="2:24" x14ac:dyDescent="0.3">
      <c r="L28" s="170"/>
      <c r="V28" s="363"/>
      <c r="W28" s="363"/>
      <c r="X28" s="363"/>
    </row>
    <row r="29" spans="2:24" x14ac:dyDescent="0.3">
      <c r="V29" s="363"/>
      <c r="W29" s="363"/>
      <c r="X29" s="363"/>
    </row>
    <row r="30" spans="2:24" x14ac:dyDescent="0.3">
      <c r="V30" s="363"/>
      <c r="W30" s="363"/>
      <c r="X30" s="363"/>
    </row>
    <row r="31" spans="2:24" ht="16.5" hidden="1" customHeight="1" thickBot="1" x14ac:dyDescent="0.35">
      <c r="B31" s="14" t="s">
        <v>249</v>
      </c>
      <c r="C31" s="17" t="s">
        <v>250</v>
      </c>
      <c r="D31" s="10" t="s">
        <v>253</v>
      </c>
      <c r="E31" s="62">
        <v>0</v>
      </c>
      <c r="F31" s="10" t="s">
        <v>254</v>
      </c>
      <c r="G31" s="15"/>
      <c r="H31" s="22"/>
      <c r="I31" s="20"/>
      <c r="J31" s="20"/>
      <c r="K31" s="380"/>
      <c r="L31" s="381"/>
      <c r="M31" s="381"/>
      <c r="N31" s="381"/>
      <c r="O31" s="381"/>
    </row>
    <row r="32" spans="2:24" ht="16.5" hidden="1" customHeight="1" x14ac:dyDescent="0.3">
      <c r="B32" s="14" t="s">
        <v>249</v>
      </c>
      <c r="C32" s="17" t="s">
        <v>250</v>
      </c>
      <c r="D32" s="10" t="s">
        <v>258</v>
      </c>
      <c r="E32" s="62">
        <v>0</v>
      </c>
      <c r="F32" s="10" t="s">
        <v>259</v>
      </c>
      <c r="G32" s="15"/>
      <c r="H32" s="22"/>
      <c r="I32" s="20"/>
      <c r="J32" s="20"/>
      <c r="K32" s="380"/>
      <c r="L32" s="381"/>
      <c r="M32" s="381"/>
      <c r="N32" s="381"/>
      <c r="O32" s="381"/>
    </row>
    <row r="33" spans="2:15" ht="16.5" hidden="1" customHeight="1" x14ac:dyDescent="0.3">
      <c r="B33" s="14" t="s">
        <v>249</v>
      </c>
      <c r="C33" s="17" t="s">
        <v>250</v>
      </c>
      <c r="D33" s="10" t="s">
        <v>262</v>
      </c>
      <c r="E33" s="62">
        <v>0</v>
      </c>
      <c r="F33" s="10" t="s">
        <v>263</v>
      </c>
      <c r="G33" s="15"/>
      <c r="H33" s="22"/>
      <c r="I33" s="20"/>
      <c r="J33" s="20"/>
      <c r="K33" s="380"/>
      <c r="L33" s="381"/>
      <c r="M33" s="381"/>
      <c r="N33" s="381"/>
      <c r="O33" s="381"/>
    </row>
    <row r="34" spans="2:15" ht="16.5" hidden="1" customHeight="1" x14ac:dyDescent="0.3">
      <c r="B34" s="30" t="s">
        <v>249</v>
      </c>
      <c r="C34" s="33" t="s">
        <v>250</v>
      </c>
      <c r="D34" s="34" t="s">
        <v>266</v>
      </c>
      <c r="E34" s="63">
        <v>0</v>
      </c>
      <c r="F34" s="34" t="s">
        <v>267</v>
      </c>
      <c r="G34" s="35"/>
      <c r="H34" s="36"/>
      <c r="I34" s="38"/>
      <c r="J34" s="38"/>
      <c r="K34" s="382"/>
      <c r="L34" s="381"/>
      <c r="M34" s="381"/>
      <c r="N34" s="381"/>
      <c r="O34" s="381"/>
    </row>
  </sheetData>
  <mergeCells count="8">
    <mergeCell ref="K9:K11"/>
    <mergeCell ref="O9:O11"/>
    <mergeCell ref="B1:G1"/>
    <mergeCell ref="B2:G2"/>
    <mergeCell ref="H4:K4"/>
    <mergeCell ref="L4:O4"/>
    <mergeCell ref="K6:K8"/>
    <mergeCell ref="O6:O8"/>
  </mergeCells>
  <conditionalFormatting sqref="P6:R21">
    <cfRule type="cellIs" dxfId="14" priority="1" operator="between">
      <formula>0.01</formula>
      <formula>0.06</formula>
    </cfRule>
  </conditionalFormatting>
  <conditionalFormatting sqref="P6:R21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1776-0960-4DE4-9F84-D60AE0484F65}">
  <dimension ref="B1:X60"/>
  <sheetViews>
    <sheetView showGridLines="0" zoomScale="85" zoomScaleNormal="85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37.5546875" customWidth="1"/>
    <col min="7" max="7" width="17.5546875" customWidth="1"/>
    <col min="8" max="8" width="9.5546875" style="1" customWidth="1"/>
    <col min="9" max="9" width="10.109375" style="1" customWidth="1"/>
    <col min="10" max="10" width="11" style="1" customWidth="1"/>
    <col min="11" max="11" width="18" style="1" customWidth="1"/>
    <col min="12" max="12" width="12.109375" style="1" customWidth="1"/>
    <col min="13" max="13" width="12.88671875" style="1" customWidth="1"/>
    <col min="14" max="14" width="9.5546875" style="1" customWidth="1"/>
    <col min="15" max="15" width="26.88671875" style="1" customWidth="1"/>
    <col min="16" max="16" width="10.109375" style="1" customWidth="1"/>
    <col min="17" max="17" width="15.88671875" style="1" customWidth="1"/>
    <col min="18" max="18" width="13.33203125" style="1" customWidth="1"/>
    <col min="19" max="23" width="11.44140625" hidden="1" customWidth="1"/>
    <col min="24" max="24" width="11.44140625" customWidth="1"/>
  </cols>
  <sheetData>
    <row r="1" spans="2:24" s="27" customFormat="1" ht="23.4" x14ac:dyDescent="0.45">
      <c r="B1" s="140" t="s">
        <v>116</v>
      </c>
      <c r="C1" s="140"/>
      <c r="D1" s="140"/>
      <c r="E1" s="140"/>
      <c r="F1" s="140"/>
      <c r="G1" s="140"/>
      <c r="H1" s="461"/>
      <c r="I1" s="461"/>
      <c r="J1" s="462"/>
      <c r="K1" s="462"/>
      <c r="L1" s="461"/>
      <c r="M1" s="461"/>
      <c r="N1" s="461"/>
      <c r="O1" s="461"/>
      <c r="P1" s="461"/>
      <c r="Q1" s="461"/>
      <c r="R1" s="461"/>
    </row>
    <row r="2" spans="2:24" x14ac:dyDescent="0.3">
      <c r="B2" s="91" t="s">
        <v>713</v>
      </c>
      <c r="C2" s="91"/>
      <c r="D2" s="91"/>
      <c r="E2" s="91"/>
      <c r="F2" s="91"/>
      <c r="G2" s="91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</row>
    <row r="3" spans="2:24" ht="5.4" customHeight="1" thickBot="1" x14ac:dyDescent="0.35">
      <c r="J3" s="141"/>
    </row>
    <row r="4" spans="2:24" ht="15" thickBot="1" x14ac:dyDescent="0.35">
      <c r="H4" s="162" t="s">
        <v>2</v>
      </c>
      <c r="I4" s="163"/>
      <c r="J4" s="163"/>
      <c r="K4" s="164"/>
      <c r="L4" s="162" t="s">
        <v>3</v>
      </c>
      <c r="M4" s="163"/>
      <c r="N4" s="163"/>
      <c r="O4" s="164"/>
      <c r="P4" s="432" t="s">
        <v>4</v>
      </c>
      <c r="Q4" s="433"/>
      <c r="R4" s="434"/>
      <c r="S4" s="164"/>
    </row>
    <row r="5" spans="2:24" ht="77.25" customHeight="1" thickBot="1" x14ac:dyDescent="0.35">
      <c r="B5" s="39" t="s">
        <v>5</v>
      </c>
      <c r="C5" s="40" t="s">
        <v>6</v>
      </c>
      <c r="D5" s="40" t="s">
        <v>7</v>
      </c>
      <c r="E5" s="40" t="s">
        <v>8</v>
      </c>
      <c r="F5" s="40" t="s">
        <v>9</v>
      </c>
      <c r="G5" s="142" t="s">
        <v>119</v>
      </c>
      <c r="H5" s="143" t="s">
        <v>120</v>
      </c>
      <c r="I5" s="144" t="s">
        <v>11</v>
      </c>
      <c r="J5" s="4" t="s">
        <v>596</v>
      </c>
      <c r="K5" s="16" t="s">
        <v>13</v>
      </c>
      <c r="L5" s="143" t="s">
        <v>120</v>
      </c>
      <c r="M5" s="144" t="s">
        <v>11</v>
      </c>
      <c r="N5" s="4" t="s">
        <v>12</v>
      </c>
      <c r="O5" s="16" t="s">
        <v>13</v>
      </c>
      <c r="P5" s="143" t="s">
        <v>120</v>
      </c>
      <c r="Q5" s="144" t="s">
        <v>11</v>
      </c>
      <c r="R5" s="4" t="s">
        <v>12</v>
      </c>
      <c r="S5" s="16" t="s">
        <v>13</v>
      </c>
      <c r="T5" s="5" t="s">
        <v>16</v>
      </c>
      <c r="U5" s="5" t="s">
        <v>121</v>
      </c>
      <c r="V5" s="6" t="s">
        <v>17</v>
      </c>
      <c r="W5" s="6" t="s">
        <v>18</v>
      </c>
      <c r="X5" s="146" t="s">
        <v>19</v>
      </c>
    </row>
    <row r="6" spans="2:24" ht="16.5" customHeight="1" x14ac:dyDescent="0.3">
      <c r="B6" s="70" t="s">
        <v>714</v>
      </c>
      <c r="C6" s="41" t="s">
        <v>715</v>
      </c>
      <c r="D6" s="71" t="s">
        <v>716</v>
      </c>
      <c r="E6" s="72">
        <v>0.05</v>
      </c>
      <c r="F6" s="71" t="s">
        <v>717</v>
      </c>
      <c r="G6" s="42" t="s">
        <v>126</v>
      </c>
      <c r="H6" s="52"/>
      <c r="I6" s="147"/>
      <c r="J6" s="148"/>
      <c r="K6" s="149"/>
      <c r="L6" s="52">
        <v>19490</v>
      </c>
      <c r="M6" s="147"/>
      <c r="N6" s="471">
        <f>+L6+M6</f>
        <v>19490</v>
      </c>
      <c r="O6" s="150"/>
      <c r="P6" s="52"/>
      <c r="Q6" s="147"/>
      <c r="R6" s="471">
        <f>+P6+Q6</f>
        <v>0</v>
      </c>
      <c r="S6" s="151">
        <v>7.0000000000000007E-2</v>
      </c>
      <c r="T6" s="73">
        <v>7.0000000000000007E-2</v>
      </c>
      <c r="U6" s="73">
        <v>7.0000000000000007E-2</v>
      </c>
      <c r="V6" s="74"/>
      <c r="W6" s="74" t="s">
        <v>609</v>
      </c>
      <c r="X6" s="472"/>
    </row>
    <row r="7" spans="2:24" ht="16.5" customHeight="1" x14ac:dyDescent="0.3">
      <c r="B7" s="14" t="s">
        <v>714</v>
      </c>
      <c r="C7" s="17" t="s">
        <v>715</v>
      </c>
      <c r="D7" s="10" t="s">
        <v>718</v>
      </c>
      <c r="E7" s="62">
        <v>0.05</v>
      </c>
      <c r="F7" s="10" t="s">
        <v>719</v>
      </c>
      <c r="G7" s="15" t="s">
        <v>126</v>
      </c>
      <c r="H7" s="19">
        <v>0</v>
      </c>
      <c r="I7" s="152"/>
      <c r="J7" s="18">
        <f t="shared" ref="J7:J12" si="0">+H7+I7</f>
        <v>0</v>
      </c>
      <c r="K7" s="153"/>
      <c r="L7" s="19">
        <v>20690</v>
      </c>
      <c r="M7" s="152"/>
      <c r="N7" s="473">
        <f t="shared" ref="N7:N17" si="1">+L7+M7</f>
        <v>20690</v>
      </c>
      <c r="O7" s="154"/>
      <c r="P7" s="19"/>
      <c r="Q7" s="152"/>
      <c r="R7" s="473">
        <f t="shared" ref="R7:R17" si="2">+P7+Q7</f>
        <v>0</v>
      </c>
      <c r="S7" s="155">
        <v>7.0000000000000007E-2</v>
      </c>
      <c r="T7" s="21">
        <v>7.0000000000000007E-2</v>
      </c>
      <c r="U7" s="21">
        <v>7.0000000000000007E-2</v>
      </c>
      <c r="W7" t="s">
        <v>609</v>
      </c>
      <c r="X7" s="44">
        <v>0</v>
      </c>
    </row>
    <row r="8" spans="2:24" ht="16.5" customHeight="1" x14ac:dyDescent="0.3">
      <c r="B8" s="14" t="s">
        <v>714</v>
      </c>
      <c r="C8" s="17" t="s">
        <v>720</v>
      </c>
      <c r="D8" s="10" t="s">
        <v>721</v>
      </c>
      <c r="E8" s="62">
        <v>0.1</v>
      </c>
      <c r="F8" s="10" t="s">
        <v>722</v>
      </c>
      <c r="G8" s="15" t="s">
        <v>126</v>
      </c>
      <c r="H8" s="19">
        <v>0</v>
      </c>
      <c r="I8" s="152"/>
      <c r="J8" s="18">
        <f t="shared" si="0"/>
        <v>0</v>
      </c>
      <c r="K8" s="153"/>
      <c r="L8" s="19">
        <v>20690</v>
      </c>
      <c r="M8" s="152"/>
      <c r="N8" s="473">
        <f t="shared" si="1"/>
        <v>20690</v>
      </c>
      <c r="O8" s="154"/>
      <c r="P8" s="19">
        <f>+N8+1000</f>
        <v>21690</v>
      </c>
      <c r="Q8" s="152"/>
      <c r="R8" s="473">
        <f t="shared" si="2"/>
        <v>21690</v>
      </c>
      <c r="S8" s="155">
        <v>7.0000000000000007E-2</v>
      </c>
      <c r="T8" s="21">
        <v>7.0000000000000007E-2</v>
      </c>
      <c r="U8" s="21">
        <v>7.0000000000000007E-2</v>
      </c>
      <c r="W8" t="s">
        <v>620</v>
      </c>
      <c r="X8" s="44" t="s">
        <v>73</v>
      </c>
    </row>
    <row r="9" spans="2:24" ht="16.5" customHeight="1" x14ac:dyDescent="0.3">
      <c r="B9" s="14" t="s">
        <v>714</v>
      </c>
      <c r="C9" s="17" t="s">
        <v>720</v>
      </c>
      <c r="D9" s="10" t="s">
        <v>723</v>
      </c>
      <c r="E9" s="62">
        <v>0.1</v>
      </c>
      <c r="F9" s="10" t="s">
        <v>724</v>
      </c>
      <c r="G9" s="15" t="s">
        <v>126</v>
      </c>
      <c r="H9" s="19">
        <v>0</v>
      </c>
      <c r="I9" s="152"/>
      <c r="J9" s="18">
        <f t="shared" si="0"/>
        <v>0</v>
      </c>
      <c r="K9" s="153"/>
      <c r="L9" s="19">
        <v>22690</v>
      </c>
      <c r="M9" s="152"/>
      <c r="N9" s="473">
        <f t="shared" si="1"/>
        <v>22690</v>
      </c>
      <c r="O9" s="154"/>
      <c r="P9" s="19">
        <f>+N9+1000</f>
        <v>23690</v>
      </c>
      <c r="Q9" s="152"/>
      <c r="R9" s="473">
        <f t="shared" si="2"/>
        <v>23690</v>
      </c>
      <c r="S9" s="155">
        <v>7.0000000000000007E-2</v>
      </c>
      <c r="T9" s="21">
        <v>7.0000000000000007E-2</v>
      </c>
      <c r="U9" s="21">
        <v>7.0000000000000007E-2</v>
      </c>
      <c r="W9" t="s">
        <v>620</v>
      </c>
      <c r="X9" s="44" t="s">
        <v>34</v>
      </c>
    </row>
    <row r="10" spans="2:24" ht="16.5" customHeight="1" x14ac:dyDescent="0.3">
      <c r="B10" s="14" t="s">
        <v>714</v>
      </c>
      <c r="C10" s="17" t="s">
        <v>725</v>
      </c>
      <c r="D10" s="10" t="s">
        <v>726</v>
      </c>
      <c r="E10" s="62">
        <v>0.1</v>
      </c>
      <c r="F10" s="10" t="s">
        <v>727</v>
      </c>
      <c r="G10" s="15" t="s">
        <v>126</v>
      </c>
      <c r="H10" s="19">
        <v>0</v>
      </c>
      <c r="I10" s="152"/>
      <c r="J10" s="18">
        <f t="shared" si="0"/>
        <v>0</v>
      </c>
      <c r="K10" s="153"/>
      <c r="L10" s="19">
        <v>28990</v>
      </c>
      <c r="M10" s="152"/>
      <c r="N10" s="473">
        <f t="shared" si="1"/>
        <v>28990</v>
      </c>
      <c r="O10" s="154"/>
      <c r="P10" s="19"/>
      <c r="Q10" s="152"/>
      <c r="R10" s="473">
        <f t="shared" si="2"/>
        <v>0</v>
      </c>
      <c r="S10" s="155">
        <v>7.0000000000000007E-2</v>
      </c>
      <c r="T10" s="21">
        <v>7.0000000000000007E-2</v>
      </c>
      <c r="U10" s="21">
        <v>7.0000000000000007E-2</v>
      </c>
      <c r="W10" t="e">
        <v>#N/A</v>
      </c>
      <c r="X10" s="44" t="s">
        <v>57</v>
      </c>
    </row>
    <row r="11" spans="2:24" ht="16.5" customHeight="1" x14ac:dyDescent="0.3">
      <c r="B11" s="14" t="s">
        <v>714</v>
      </c>
      <c r="C11" s="17" t="s">
        <v>725</v>
      </c>
      <c r="D11" s="10" t="s">
        <v>728</v>
      </c>
      <c r="E11" s="62">
        <v>0.1</v>
      </c>
      <c r="F11" s="10" t="s">
        <v>729</v>
      </c>
      <c r="G11" s="15" t="s">
        <v>126</v>
      </c>
      <c r="H11" s="19"/>
      <c r="I11" s="152"/>
      <c r="J11" s="18"/>
      <c r="K11" s="153"/>
      <c r="L11" s="19">
        <v>32990</v>
      </c>
      <c r="M11" s="152"/>
      <c r="N11" s="473">
        <f t="shared" si="1"/>
        <v>32990</v>
      </c>
      <c r="O11" s="154"/>
      <c r="P11" s="19"/>
      <c r="Q11" s="152"/>
      <c r="R11" s="473">
        <f t="shared" si="2"/>
        <v>0</v>
      </c>
      <c r="S11" s="155">
        <v>7.0000000000000007E-2</v>
      </c>
      <c r="T11" s="21">
        <v>7.0000000000000007E-2</v>
      </c>
      <c r="U11" s="21">
        <v>7.0000000000000007E-2</v>
      </c>
      <c r="W11" t="e">
        <v>#N/A</v>
      </c>
      <c r="X11" s="44" t="s">
        <v>73</v>
      </c>
    </row>
    <row r="12" spans="2:24" ht="16.5" customHeight="1" x14ac:dyDescent="0.3">
      <c r="B12" s="14" t="s">
        <v>714</v>
      </c>
      <c r="C12" s="17" t="s">
        <v>725</v>
      </c>
      <c r="D12" s="10" t="s">
        <v>730</v>
      </c>
      <c r="E12" s="62">
        <v>0.1</v>
      </c>
      <c r="F12" s="10" t="s">
        <v>731</v>
      </c>
      <c r="G12" s="15" t="s">
        <v>126</v>
      </c>
      <c r="H12" s="19">
        <v>0</v>
      </c>
      <c r="I12" s="152"/>
      <c r="J12" s="18">
        <f t="shared" si="0"/>
        <v>0</v>
      </c>
      <c r="K12" s="153"/>
      <c r="L12" s="19">
        <v>35990</v>
      </c>
      <c r="M12" s="152"/>
      <c r="N12" s="473">
        <f t="shared" si="1"/>
        <v>35990</v>
      </c>
      <c r="O12" s="154"/>
      <c r="P12" s="19"/>
      <c r="Q12" s="152"/>
      <c r="R12" s="473">
        <f t="shared" si="2"/>
        <v>0</v>
      </c>
      <c r="S12" s="155">
        <v>7.0000000000000007E-2</v>
      </c>
      <c r="T12" s="21">
        <v>7.0000000000000007E-2</v>
      </c>
      <c r="U12" s="21">
        <v>7.0000000000000007E-2</v>
      </c>
      <c r="W12" t="e">
        <v>#N/A</v>
      </c>
      <c r="X12" s="44" t="s">
        <v>34</v>
      </c>
    </row>
    <row r="13" spans="2:24" ht="16.5" customHeight="1" x14ac:dyDescent="0.3">
      <c r="B13" s="14" t="s">
        <v>714</v>
      </c>
      <c r="C13" s="17" t="s">
        <v>732</v>
      </c>
      <c r="D13" s="10" t="s">
        <v>733</v>
      </c>
      <c r="E13" s="62">
        <v>0.1</v>
      </c>
      <c r="F13" s="10" t="s">
        <v>734</v>
      </c>
      <c r="G13" s="15" t="s">
        <v>126</v>
      </c>
      <c r="H13" s="19">
        <v>14990</v>
      </c>
      <c r="I13" s="152"/>
      <c r="J13" s="18">
        <f>+H13</f>
        <v>14990</v>
      </c>
      <c r="K13" s="153"/>
      <c r="L13" s="19">
        <v>0</v>
      </c>
      <c r="M13" s="152"/>
      <c r="N13" s="473">
        <f t="shared" si="1"/>
        <v>0</v>
      </c>
      <c r="O13" s="154"/>
      <c r="P13" s="19"/>
      <c r="Q13" s="152"/>
      <c r="R13" s="473">
        <f t="shared" si="2"/>
        <v>0</v>
      </c>
      <c r="S13" s="155">
        <v>7.0000000000000007E-2</v>
      </c>
      <c r="T13" s="21">
        <v>7.0000000000000007E-2</v>
      </c>
      <c r="U13" s="21">
        <v>7.0000000000000007E-2</v>
      </c>
      <c r="W13" t="e">
        <v>#N/A</v>
      </c>
      <c r="X13" s="44" t="s">
        <v>57</v>
      </c>
    </row>
    <row r="14" spans="2:24" ht="16.5" customHeight="1" x14ac:dyDescent="0.3">
      <c r="B14" s="14" t="s">
        <v>714</v>
      </c>
      <c r="C14" s="17" t="s">
        <v>732</v>
      </c>
      <c r="D14" s="10" t="s">
        <v>735</v>
      </c>
      <c r="E14" s="62">
        <v>0.1</v>
      </c>
      <c r="F14" s="10" t="s">
        <v>736</v>
      </c>
      <c r="G14" s="15" t="s">
        <v>126</v>
      </c>
      <c r="H14" s="19">
        <v>16490</v>
      </c>
      <c r="I14" s="152"/>
      <c r="J14" s="18">
        <f>+H14+I14</f>
        <v>16490</v>
      </c>
      <c r="K14" s="153"/>
      <c r="L14" s="19">
        <v>0</v>
      </c>
      <c r="M14" s="152"/>
      <c r="N14" s="473">
        <f t="shared" si="1"/>
        <v>0</v>
      </c>
      <c r="O14" s="154"/>
      <c r="P14" s="19"/>
      <c r="Q14" s="152"/>
      <c r="R14" s="473">
        <f t="shared" si="2"/>
        <v>0</v>
      </c>
      <c r="S14" s="155">
        <v>7.0000000000000007E-2</v>
      </c>
      <c r="T14" s="21">
        <v>7.0000000000000007E-2</v>
      </c>
      <c r="U14" s="21">
        <v>7.0000000000000007E-2</v>
      </c>
      <c r="W14" t="e">
        <v>#N/A</v>
      </c>
      <c r="X14" s="44" t="s">
        <v>57</v>
      </c>
    </row>
    <row r="15" spans="2:24" ht="16.5" customHeight="1" x14ac:dyDescent="0.3">
      <c r="B15" s="14" t="s">
        <v>714</v>
      </c>
      <c r="C15" s="17" t="s">
        <v>737</v>
      </c>
      <c r="D15" s="10" t="s">
        <v>738</v>
      </c>
      <c r="E15" s="62">
        <v>0</v>
      </c>
      <c r="F15" s="10" t="s">
        <v>739</v>
      </c>
      <c r="G15" s="15" t="s">
        <v>239</v>
      </c>
      <c r="H15" s="19">
        <v>0</v>
      </c>
      <c r="I15" s="152"/>
      <c r="J15" s="18">
        <v>0</v>
      </c>
      <c r="K15" s="153"/>
      <c r="L15" s="19">
        <v>16990</v>
      </c>
      <c r="M15" s="152"/>
      <c r="N15" s="473">
        <f t="shared" si="1"/>
        <v>16990</v>
      </c>
      <c r="O15" s="154"/>
      <c r="P15" s="19">
        <v>17990</v>
      </c>
      <c r="Q15" s="152"/>
      <c r="R15" s="473">
        <f t="shared" si="2"/>
        <v>17990</v>
      </c>
      <c r="S15" s="155">
        <v>7.0000000000000007E-2</v>
      </c>
      <c r="T15" s="21">
        <v>7.0000000000000007E-2</v>
      </c>
      <c r="U15" s="21">
        <v>7.0000000000000007E-2</v>
      </c>
      <c r="W15" t="e">
        <v>#N/A</v>
      </c>
      <c r="X15" s="44">
        <v>0</v>
      </c>
    </row>
    <row r="16" spans="2:24" ht="16.5" customHeight="1" x14ac:dyDescent="0.3">
      <c r="B16" s="14" t="s">
        <v>714</v>
      </c>
      <c r="C16" s="17" t="s">
        <v>737</v>
      </c>
      <c r="D16" s="10" t="s">
        <v>740</v>
      </c>
      <c r="E16" s="62">
        <v>0</v>
      </c>
      <c r="F16" s="10" t="s">
        <v>741</v>
      </c>
      <c r="G16" s="15" t="s">
        <v>239</v>
      </c>
      <c r="H16" s="19">
        <v>0</v>
      </c>
      <c r="I16" s="152"/>
      <c r="J16" s="18">
        <v>0</v>
      </c>
      <c r="K16" s="153"/>
      <c r="L16" s="19">
        <v>18190</v>
      </c>
      <c r="M16" s="152"/>
      <c r="N16" s="473">
        <f t="shared" si="1"/>
        <v>18190</v>
      </c>
      <c r="O16" s="154"/>
      <c r="P16" s="19"/>
      <c r="Q16" s="152"/>
      <c r="R16" s="473">
        <f t="shared" si="2"/>
        <v>0</v>
      </c>
      <c r="S16" s="155">
        <v>7.0000000000000007E-2</v>
      </c>
      <c r="T16" s="21">
        <v>7.0000000000000007E-2</v>
      </c>
      <c r="U16" s="21">
        <v>7.0000000000000007E-2</v>
      </c>
      <c r="W16" t="s">
        <v>642</v>
      </c>
      <c r="X16" s="44">
        <v>0</v>
      </c>
    </row>
    <row r="17" spans="2:24" ht="16.5" customHeight="1" thickBot="1" x14ac:dyDescent="0.35">
      <c r="B17" s="30" t="s">
        <v>714</v>
      </c>
      <c r="C17" s="33" t="s">
        <v>742</v>
      </c>
      <c r="D17" s="34" t="s">
        <v>743</v>
      </c>
      <c r="E17" s="63">
        <v>0</v>
      </c>
      <c r="F17" s="34" t="s">
        <v>744</v>
      </c>
      <c r="G17" s="35" t="s">
        <v>239</v>
      </c>
      <c r="H17" s="48">
        <v>0</v>
      </c>
      <c r="I17" s="157"/>
      <c r="J17" s="158">
        <v>0</v>
      </c>
      <c r="K17" s="159"/>
      <c r="L17" s="48">
        <v>30490</v>
      </c>
      <c r="M17" s="157"/>
      <c r="N17" s="474">
        <f t="shared" si="1"/>
        <v>30490</v>
      </c>
      <c r="O17" s="160"/>
      <c r="P17" s="48"/>
      <c r="Q17" s="157"/>
      <c r="R17" s="474">
        <f t="shared" si="2"/>
        <v>0</v>
      </c>
      <c r="S17" s="161">
        <v>7.0000000000000007E-2</v>
      </c>
      <c r="T17" s="49">
        <v>7.0000000000000007E-2</v>
      </c>
      <c r="U17" s="49">
        <v>7.0000000000000007E-2</v>
      </c>
      <c r="V17" s="46"/>
      <c r="W17" s="46" t="s">
        <v>645</v>
      </c>
      <c r="X17" s="309">
        <v>0</v>
      </c>
    </row>
    <row r="18" spans="2:24" ht="16.5" customHeight="1" x14ac:dyDescent="0.3">
      <c r="H18"/>
      <c r="I18"/>
      <c r="J18"/>
      <c r="K18"/>
      <c r="L18"/>
      <c r="M18"/>
      <c r="N18"/>
      <c r="O18"/>
      <c r="P18"/>
      <c r="Q18"/>
      <c r="R18"/>
      <c r="X18" s="1"/>
    </row>
    <row r="19" spans="2:24" ht="16.5" customHeight="1" x14ac:dyDescent="0.3">
      <c r="H19"/>
      <c r="I19"/>
      <c r="J19"/>
      <c r="K19"/>
      <c r="L19"/>
      <c r="M19"/>
      <c r="N19"/>
      <c r="O19"/>
      <c r="P19"/>
      <c r="Q19"/>
      <c r="R19"/>
    </row>
    <row r="20" spans="2:24" ht="16.5" customHeight="1" x14ac:dyDescent="0.3">
      <c r="H20"/>
      <c r="I20"/>
      <c r="J20"/>
      <c r="K20"/>
      <c r="L20"/>
      <c r="M20"/>
      <c r="N20"/>
      <c r="O20"/>
      <c r="P20"/>
      <c r="Q20"/>
      <c r="R20"/>
    </row>
    <row r="21" spans="2:24" ht="16.5" customHeight="1" x14ac:dyDescent="0.3">
      <c r="H21"/>
      <c r="I21"/>
      <c r="J21"/>
      <c r="K21"/>
      <c r="L21"/>
      <c r="M21"/>
      <c r="N21"/>
      <c r="O21"/>
      <c r="P21"/>
      <c r="Q21"/>
      <c r="R21"/>
    </row>
    <row r="22" spans="2:24" ht="16.5" customHeight="1" x14ac:dyDescent="0.3">
      <c r="H22"/>
      <c r="I22"/>
      <c r="J22"/>
      <c r="K22"/>
      <c r="L22"/>
      <c r="M22"/>
      <c r="N22"/>
      <c r="O22"/>
      <c r="P22"/>
      <c r="Q22"/>
      <c r="R22"/>
    </row>
    <row r="23" spans="2:24" ht="16.5" customHeight="1" x14ac:dyDescent="0.3">
      <c r="H23"/>
      <c r="I23"/>
      <c r="J23"/>
      <c r="K23"/>
      <c r="L23"/>
      <c r="M23"/>
      <c r="N23"/>
      <c r="O23"/>
      <c r="P23"/>
      <c r="Q23"/>
      <c r="R23"/>
    </row>
    <row r="24" spans="2:24" ht="16.5" customHeight="1" x14ac:dyDescent="0.3">
      <c r="H24"/>
      <c r="I24"/>
      <c r="J24"/>
      <c r="K24"/>
      <c r="L24"/>
      <c r="M24"/>
      <c r="N24"/>
      <c r="O24"/>
      <c r="P24"/>
      <c r="Q24"/>
      <c r="R24"/>
    </row>
    <row r="25" spans="2:24" ht="16.5" customHeight="1" x14ac:dyDescent="0.3">
      <c r="H25"/>
      <c r="I25"/>
      <c r="J25"/>
      <c r="K25"/>
      <c r="L25"/>
      <c r="M25"/>
      <c r="N25"/>
      <c r="O25"/>
      <c r="P25"/>
      <c r="Q25"/>
      <c r="R25"/>
    </row>
    <row r="26" spans="2:24" ht="16.5" customHeight="1" x14ac:dyDescent="0.3">
      <c r="H26"/>
      <c r="I26"/>
      <c r="J26"/>
      <c r="K26"/>
      <c r="L26"/>
      <c r="M26"/>
      <c r="N26"/>
      <c r="O26"/>
      <c r="P26"/>
      <c r="Q26"/>
      <c r="R26"/>
    </row>
    <row r="27" spans="2:24" ht="16.5" customHeight="1" x14ac:dyDescent="0.3">
      <c r="H27"/>
      <c r="I27"/>
      <c r="J27"/>
      <c r="K27"/>
      <c r="L27"/>
      <c r="M27"/>
      <c r="N27"/>
      <c r="O27"/>
      <c r="P27"/>
      <c r="Q27"/>
      <c r="R27"/>
    </row>
    <row r="28" spans="2:24" ht="16.5" customHeight="1" x14ac:dyDescent="0.3">
      <c r="H28"/>
      <c r="I28"/>
      <c r="J28"/>
      <c r="K28"/>
      <c r="L28"/>
      <c r="M28"/>
      <c r="N28"/>
      <c r="O28"/>
      <c r="P28"/>
      <c r="Q28"/>
      <c r="R28"/>
    </row>
    <row r="29" spans="2:24" ht="16.5" customHeight="1" x14ac:dyDescent="0.3">
      <c r="H29"/>
      <c r="I29"/>
      <c r="J29"/>
      <c r="K29"/>
      <c r="L29"/>
      <c r="M29"/>
      <c r="N29"/>
      <c r="O29"/>
      <c r="P29"/>
      <c r="Q29"/>
      <c r="R29"/>
    </row>
    <row r="30" spans="2:24" ht="16.5" customHeight="1" x14ac:dyDescent="0.3">
      <c r="H30"/>
      <c r="I30"/>
      <c r="J30"/>
      <c r="K30"/>
      <c r="L30"/>
      <c r="M30"/>
      <c r="N30"/>
      <c r="O30"/>
      <c r="P30"/>
      <c r="Q30"/>
      <c r="R30"/>
    </row>
    <row r="31" spans="2:24" ht="16.5" customHeight="1" x14ac:dyDescent="0.3">
      <c r="H31"/>
      <c r="I31"/>
      <c r="J31"/>
      <c r="K31"/>
      <c r="L31"/>
      <c r="M31"/>
      <c r="N31"/>
      <c r="O31"/>
      <c r="P31"/>
      <c r="Q31"/>
      <c r="R31"/>
    </row>
    <row r="32" spans="2:24" ht="16.5" customHeight="1" x14ac:dyDescent="0.3">
      <c r="H32"/>
      <c r="I32"/>
      <c r="J32"/>
      <c r="K32"/>
      <c r="L32"/>
      <c r="M32"/>
      <c r="N32"/>
      <c r="O32"/>
      <c r="P32"/>
      <c r="Q32"/>
      <c r="R32"/>
    </row>
    <row r="33" customFormat="1" ht="16.5" customHeight="1" x14ac:dyDescent="0.3"/>
    <row r="34" customFormat="1" ht="16.5" customHeight="1" x14ac:dyDescent="0.3"/>
    <row r="35" customFormat="1" ht="16.5" customHeight="1" x14ac:dyDescent="0.3"/>
    <row r="36" customFormat="1" ht="16.5" customHeight="1" x14ac:dyDescent="0.3"/>
    <row r="37" customFormat="1" ht="16.5" customHeight="1" x14ac:dyDescent="0.3"/>
    <row r="38" customFormat="1" ht="16.5" customHeight="1" x14ac:dyDescent="0.3"/>
    <row r="39" customFormat="1" ht="16.5" customHeight="1" x14ac:dyDescent="0.3"/>
    <row r="40" customFormat="1" ht="16.5" customHeight="1" x14ac:dyDescent="0.3"/>
    <row r="41" customFormat="1" ht="16.5" customHeight="1" x14ac:dyDescent="0.3"/>
    <row r="42" customFormat="1" ht="16.5" customHeight="1" x14ac:dyDescent="0.3"/>
    <row r="43" customFormat="1" ht="16.5" customHeight="1" x14ac:dyDescent="0.3"/>
    <row r="44" customFormat="1" ht="16.5" customHeight="1" x14ac:dyDescent="0.3"/>
    <row r="45" customFormat="1" x14ac:dyDescent="0.3"/>
    <row r="46" customFormat="1" x14ac:dyDescent="0.3"/>
    <row r="57" spans="2:18" ht="16.5" hidden="1" customHeight="1" x14ac:dyDescent="0.3">
      <c r="B57" s="14" t="s">
        <v>249</v>
      </c>
      <c r="C57" s="17" t="s">
        <v>250</v>
      </c>
      <c r="D57" s="10" t="s">
        <v>253</v>
      </c>
      <c r="E57" s="62">
        <v>0</v>
      </c>
      <c r="F57" s="10" t="s">
        <v>254</v>
      </c>
      <c r="G57" s="15"/>
      <c r="H57" s="22"/>
      <c r="I57" s="31"/>
      <c r="J57" s="31"/>
      <c r="K57" s="32"/>
      <c r="L57" s="22"/>
      <c r="M57" s="20"/>
      <c r="N57" s="20"/>
      <c r="O57" s="32"/>
      <c r="P57" s="381"/>
      <c r="Q57" s="381"/>
      <c r="R57" s="381"/>
    </row>
    <row r="58" spans="2:18" ht="16.5" hidden="1" customHeight="1" x14ac:dyDescent="0.3">
      <c r="B58" s="14" t="s">
        <v>249</v>
      </c>
      <c r="C58" s="17" t="s">
        <v>250</v>
      </c>
      <c r="D58" s="10" t="s">
        <v>258</v>
      </c>
      <c r="E58" s="62">
        <v>0</v>
      </c>
      <c r="F58" s="10" t="s">
        <v>259</v>
      </c>
      <c r="G58" s="15"/>
      <c r="H58" s="22"/>
      <c r="I58" s="31"/>
      <c r="J58" s="31"/>
      <c r="K58" s="32"/>
      <c r="L58" s="22"/>
      <c r="M58" s="20"/>
      <c r="N58" s="20"/>
      <c r="O58" s="32"/>
      <c r="P58" s="381"/>
      <c r="Q58" s="381"/>
      <c r="R58" s="381"/>
    </row>
    <row r="59" spans="2:18" ht="16.5" hidden="1" customHeight="1" x14ac:dyDescent="0.3">
      <c r="B59" s="14" t="s">
        <v>249</v>
      </c>
      <c r="C59" s="17" t="s">
        <v>250</v>
      </c>
      <c r="D59" s="10" t="s">
        <v>262</v>
      </c>
      <c r="E59" s="62">
        <v>0</v>
      </c>
      <c r="F59" s="10" t="s">
        <v>263</v>
      </c>
      <c r="G59" s="15"/>
      <c r="H59" s="22"/>
      <c r="I59" s="31"/>
      <c r="J59" s="31"/>
      <c r="K59" s="32"/>
      <c r="L59" s="22"/>
      <c r="M59" s="20"/>
      <c r="N59" s="20"/>
      <c r="O59" s="32"/>
      <c r="P59" s="381"/>
      <c r="Q59" s="381"/>
      <c r="R59" s="381"/>
    </row>
    <row r="60" spans="2:18" ht="16.5" hidden="1" customHeight="1" x14ac:dyDescent="0.3">
      <c r="B60" s="30" t="s">
        <v>249</v>
      </c>
      <c r="C60" s="33" t="s">
        <v>250</v>
      </c>
      <c r="D60" s="34" t="s">
        <v>266</v>
      </c>
      <c r="E60" s="63">
        <v>0</v>
      </c>
      <c r="F60" s="34" t="s">
        <v>267</v>
      </c>
      <c r="G60" s="35"/>
      <c r="H60" s="36"/>
      <c r="I60" s="93"/>
      <c r="J60" s="93"/>
      <c r="K60" s="37"/>
      <c r="L60" s="36"/>
      <c r="M60" s="38"/>
      <c r="N60" s="38"/>
      <c r="O60" s="37"/>
      <c r="P60" s="381"/>
      <c r="Q60" s="381"/>
      <c r="R60" s="381"/>
    </row>
  </sheetData>
  <conditionalFormatting sqref="S6:U6 S8:U17">
    <cfRule type="cellIs" dxfId="12" priority="3" operator="between">
      <formula>0.01</formula>
      <formula>0.06</formula>
    </cfRule>
  </conditionalFormatting>
  <conditionalFormatting sqref="S6:U6 S8:U17">
    <cfRule type="expression" dxfId="11" priority="4">
      <formula>#REF!&lt;&gt;#REF!</formula>
    </cfRule>
  </conditionalFormatting>
  <conditionalFormatting sqref="S7:U7">
    <cfRule type="cellIs" dxfId="10" priority="1" operator="between">
      <formula>0.01</formula>
      <formula>0.06</formula>
    </cfRule>
  </conditionalFormatting>
  <conditionalFormatting sqref="S7:U7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D790-9938-4128-A1CC-2C9F9D472515}">
  <dimension ref="B1:W89"/>
  <sheetViews>
    <sheetView showGridLines="0" tabSelected="1" zoomScale="80" zoomScaleNormal="8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E13" sqref="E13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0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7" customFormat="1" ht="23.4" x14ac:dyDescent="0.45">
      <c r="B1" s="515" t="s">
        <v>745</v>
      </c>
      <c r="C1" s="515"/>
      <c r="D1" s="515"/>
      <c r="E1" s="515"/>
      <c r="F1" s="515"/>
      <c r="G1" s="515"/>
      <c r="H1" s="461"/>
      <c r="I1" s="461"/>
      <c r="J1" s="461"/>
      <c r="K1" s="461"/>
      <c r="L1" s="461"/>
      <c r="M1" s="461"/>
      <c r="N1" s="461"/>
      <c r="O1" s="461"/>
      <c r="P1" s="461"/>
      <c r="Q1" s="461"/>
      <c r="W1" s="65"/>
    </row>
    <row r="2" spans="2:23" x14ac:dyDescent="0.3">
      <c r="B2" s="516"/>
      <c r="C2" s="516"/>
      <c r="D2" s="516"/>
      <c r="E2" s="516"/>
      <c r="F2" s="516"/>
      <c r="G2" s="516"/>
      <c r="H2" s="462"/>
      <c r="I2" s="462"/>
      <c r="J2" s="462"/>
      <c r="K2" s="462"/>
      <c r="L2" s="462"/>
      <c r="M2" s="462"/>
      <c r="N2" s="462"/>
      <c r="O2" s="462"/>
      <c r="P2" s="462"/>
      <c r="Q2" s="462"/>
    </row>
    <row r="3" spans="2:23" ht="5.4" customHeight="1" thickBot="1" x14ac:dyDescent="0.35"/>
    <row r="4" spans="2:23" ht="15" thickBot="1" x14ac:dyDescent="0.35">
      <c r="H4" s="517" t="s">
        <v>2</v>
      </c>
      <c r="I4" s="518"/>
      <c r="J4" s="518"/>
      <c r="K4" s="517" t="s">
        <v>3</v>
      </c>
      <c r="L4" s="518"/>
      <c r="M4" s="518"/>
      <c r="N4" s="517" t="s">
        <v>4</v>
      </c>
      <c r="O4" s="518"/>
      <c r="P4" s="518"/>
      <c r="Q4" s="463"/>
    </row>
    <row r="5" spans="2:23" ht="77.25" customHeight="1" thickBot="1" x14ac:dyDescent="0.35">
      <c r="B5" s="39" t="s">
        <v>5</v>
      </c>
      <c r="C5" s="319" t="s">
        <v>6</v>
      </c>
      <c r="D5" s="40" t="s">
        <v>7</v>
      </c>
      <c r="E5" s="319" t="s">
        <v>8</v>
      </c>
      <c r="F5" s="40" t="s">
        <v>9</v>
      </c>
      <c r="G5" s="142" t="s">
        <v>119</v>
      </c>
      <c r="H5" s="312" t="s">
        <v>746</v>
      </c>
      <c r="I5" s="313" t="s">
        <v>11</v>
      </c>
      <c r="J5" s="313" t="s">
        <v>12</v>
      </c>
      <c r="K5" s="314" t="s">
        <v>746</v>
      </c>
      <c r="L5" s="314" t="s">
        <v>11</v>
      </c>
      <c r="M5" s="315" t="s">
        <v>12</v>
      </c>
      <c r="N5" s="316" t="s">
        <v>746</v>
      </c>
      <c r="O5" s="317" t="s">
        <v>11</v>
      </c>
      <c r="P5" s="318" t="s">
        <v>12</v>
      </c>
      <c r="Q5" s="319" t="s">
        <v>13</v>
      </c>
      <c r="R5" s="145" t="s">
        <v>15</v>
      </c>
      <c r="S5" s="5" t="s">
        <v>16</v>
      </c>
      <c r="T5" s="5" t="s">
        <v>121</v>
      </c>
      <c r="U5" s="6" t="s">
        <v>17</v>
      </c>
      <c r="V5" s="6" t="s">
        <v>18</v>
      </c>
      <c r="W5" s="66" t="s">
        <v>19</v>
      </c>
    </row>
    <row r="6" spans="2:23" ht="16.5" customHeight="1" x14ac:dyDescent="0.3">
      <c r="B6" s="70" t="s">
        <v>747</v>
      </c>
      <c r="C6" s="391" t="s">
        <v>748</v>
      </c>
      <c r="D6" s="71" t="s">
        <v>749</v>
      </c>
      <c r="E6" s="392">
        <v>7.4999999999999997E-2</v>
      </c>
      <c r="F6" s="71" t="s">
        <v>750</v>
      </c>
      <c r="G6" s="42" t="s">
        <v>126</v>
      </c>
      <c r="H6" s="320"/>
      <c r="I6" s="321"/>
      <c r="J6" s="322"/>
      <c r="K6" s="323">
        <v>9890</v>
      </c>
      <c r="L6" s="324">
        <v>200</v>
      </c>
      <c r="M6" s="325">
        <f>K6-L6</f>
        <v>9690</v>
      </c>
      <c r="N6" s="326"/>
      <c r="O6" s="327"/>
      <c r="P6" s="328"/>
      <c r="Q6" s="531" t="s">
        <v>751</v>
      </c>
      <c r="R6" s="151">
        <v>7.0000000000000007E-2</v>
      </c>
      <c r="S6" s="73">
        <v>7.0000000000000007E-2</v>
      </c>
      <c r="T6" s="73">
        <v>7.0000000000000007E-2</v>
      </c>
      <c r="U6" s="74"/>
      <c r="V6" s="74" t="s">
        <v>603</v>
      </c>
      <c r="W6" s="58">
        <v>0</v>
      </c>
    </row>
    <row r="7" spans="2:23" ht="16.5" customHeight="1" x14ac:dyDescent="0.3">
      <c r="B7" s="14" t="s">
        <v>747</v>
      </c>
      <c r="C7" s="393" t="s">
        <v>748</v>
      </c>
      <c r="D7" s="10" t="s">
        <v>752</v>
      </c>
      <c r="E7" s="394">
        <v>0</v>
      </c>
      <c r="F7" s="10" t="s">
        <v>753</v>
      </c>
      <c r="G7" s="15" t="s">
        <v>255</v>
      </c>
      <c r="H7" s="329"/>
      <c r="I7" s="330"/>
      <c r="J7" s="331"/>
      <c r="K7" s="332">
        <v>10190</v>
      </c>
      <c r="L7" s="333">
        <v>200</v>
      </c>
      <c r="M7" s="334">
        <f t="shared" ref="M7:M76" si="0">K7-L7</f>
        <v>9990</v>
      </c>
      <c r="N7" s="335"/>
      <c r="O7" s="336"/>
      <c r="P7" s="337"/>
      <c r="Q7" s="529"/>
      <c r="R7" s="155">
        <v>7.0000000000000007E-2</v>
      </c>
      <c r="S7" s="21">
        <v>7.0000000000000007E-2</v>
      </c>
      <c r="T7" s="21">
        <v>7.0000000000000007E-2</v>
      </c>
      <c r="V7" t="s">
        <v>603</v>
      </c>
      <c r="W7" s="59">
        <v>0</v>
      </c>
    </row>
    <row r="8" spans="2:23" ht="16.5" customHeight="1" x14ac:dyDescent="0.3">
      <c r="B8" s="14" t="s">
        <v>747</v>
      </c>
      <c r="C8" s="393" t="s">
        <v>748</v>
      </c>
      <c r="D8" s="10" t="s">
        <v>754</v>
      </c>
      <c r="E8" s="394">
        <v>0</v>
      </c>
      <c r="F8" s="10" t="s">
        <v>755</v>
      </c>
      <c r="G8" s="15" t="s">
        <v>255</v>
      </c>
      <c r="H8" s="329"/>
      <c r="I8" s="330"/>
      <c r="J8" s="331"/>
      <c r="K8" s="332">
        <v>10190</v>
      </c>
      <c r="L8" s="333">
        <v>200</v>
      </c>
      <c r="M8" s="334">
        <f t="shared" si="0"/>
        <v>9990</v>
      </c>
      <c r="N8" s="335"/>
      <c r="O8" s="336"/>
      <c r="P8" s="337"/>
      <c r="Q8" s="529"/>
      <c r="R8" s="155">
        <v>7.0000000000000007E-2</v>
      </c>
      <c r="S8" s="21">
        <v>7.0000000000000007E-2</v>
      </c>
      <c r="T8" s="21">
        <v>7.0000000000000007E-2</v>
      </c>
      <c r="V8" t="s">
        <v>609</v>
      </c>
      <c r="W8" s="59">
        <v>0</v>
      </c>
    </row>
    <row r="9" spans="2:23" ht="16.5" customHeight="1" thickBot="1" x14ac:dyDescent="0.35">
      <c r="B9" s="30" t="s">
        <v>747</v>
      </c>
      <c r="C9" s="395" t="s">
        <v>748</v>
      </c>
      <c r="D9" s="34" t="s">
        <v>756</v>
      </c>
      <c r="E9" s="396">
        <v>0</v>
      </c>
      <c r="F9" s="34" t="s">
        <v>757</v>
      </c>
      <c r="G9" s="35" t="s">
        <v>461</v>
      </c>
      <c r="H9" s="338"/>
      <c r="I9" s="339"/>
      <c r="J9" s="340"/>
      <c r="K9" s="341">
        <v>10290</v>
      </c>
      <c r="L9" s="342">
        <v>200</v>
      </c>
      <c r="M9" s="343">
        <f t="shared" si="0"/>
        <v>10090</v>
      </c>
      <c r="N9" s="344"/>
      <c r="O9" s="345"/>
      <c r="P9" s="346"/>
      <c r="Q9" s="530"/>
      <c r="R9" s="161">
        <v>7.0000000000000007E-2</v>
      </c>
      <c r="S9" s="49">
        <v>7.0000000000000007E-2</v>
      </c>
      <c r="T9" s="49">
        <v>7.0000000000000007E-2</v>
      </c>
      <c r="U9" s="46"/>
      <c r="V9" s="46" t="s">
        <v>609</v>
      </c>
      <c r="W9" s="61">
        <v>0</v>
      </c>
    </row>
    <row r="10" spans="2:23" ht="25.95" customHeight="1" x14ac:dyDescent="0.3">
      <c r="B10" s="70" t="s">
        <v>747</v>
      </c>
      <c r="C10" s="391" t="s">
        <v>758</v>
      </c>
      <c r="D10" s="71" t="s">
        <v>759</v>
      </c>
      <c r="E10" s="392">
        <v>7.4999999999999997E-2</v>
      </c>
      <c r="F10" s="71" t="s">
        <v>760</v>
      </c>
      <c r="G10" s="42" t="s">
        <v>126</v>
      </c>
      <c r="H10" s="320"/>
      <c r="I10" s="321"/>
      <c r="J10" s="322"/>
      <c r="K10" s="323">
        <v>11390</v>
      </c>
      <c r="L10" s="324">
        <v>200</v>
      </c>
      <c r="M10" s="325">
        <f t="shared" si="0"/>
        <v>11190</v>
      </c>
      <c r="N10" s="326"/>
      <c r="O10" s="327"/>
      <c r="P10" s="328"/>
      <c r="Q10" s="531" t="s">
        <v>761</v>
      </c>
      <c r="R10" s="151">
        <v>7.0000000000000007E-2</v>
      </c>
      <c r="S10" s="73">
        <v>7.0000000000000007E-2</v>
      </c>
      <c r="T10" s="73">
        <v>7.0000000000000007E-2</v>
      </c>
      <c r="U10" s="74"/>
      <c r="V10" s="74" t="s">
        <v>615</v>
      </c>
      <c r="W10" s="58">
        <v>0</v>
      </c>
    </row>
    <row r="11" spans="2:23" ht="16.5" customHeight="1" x14ac:dyDescent="0.3">
      <c r="B11" s="14" t="s">
        <v>747</v>
      </c>
      <c r="C11" s="393" t="s">
        <v>758</v>
      </c>
      <c r="D11" s="10" t="s">
        <v>762</v>
      </c>
      <c r="E11" s="394">
        <v>0</v>
      </c>
      <c r="F11" s="10" t="s">
        <v>763</v>
      </c>
      <c r="G11" s="15" t="s">
        <v>255</v>
      </c>
      <c r="H11" s="329"/>
      <c r="I11" s="330"/>
      <c r="J11" s="331"/>
      <c r="K11" s="332">
        <v>11590</v>
      </c>
      <c r="L11" s="333">
        <v>200</v>
      </c>
      <c r="M11" s="334">
        <f t="shared" si="0"/>
        <v>11390</v>
      </c>
      <c r="N11" s="335"/>
      <c r="O11" s="336"/>
      <c r="P11" s="337"/>
      <c r="Q11" s="532"/>
      <c r="R11" s="155">
        <v>7.0000000000000007E-2</v>
      </c>
      <c r="S11" s="21">
        <v>7.0000000000000007E-2</v>
      </c>
      <c r="T11" s="21">
        <v>7.0000000000000007E-2</v>
      </c>
      <c r="V11" t="s">
        <v>615</v>
      </c>
      <c r="W11" s="59">
        <v>0</v>
      </c>
    </row>
    <row r="12" spans="2:23" ht="16.5" customHeight="1" x14ac:dyDescent="0.3">
      <c r="B12" s="14" t="s">
        <v>747</v>
      </c>
      <c r="C12" s="393" t="s">
        <v>758</v>
      </c>
      <c r="D12" s="10" t="s">
        <v>764</v>
      </c>
      <c r="E12" s="394">
        <v>7.4999999999999997E-2</v>
      </c>
      <c r="F12" s="10" t="s">
        <v>765</v>
      </c>
      <c r="G12" s="15" t="s">
        <v>126</v>
      </c>
      <c r="H12" s="329"/>
      <c r="I12" s="330"/>
      <c r="J12" s="331"/>
      <c r="K12" s="332">
        <v>12290</v>
      </c>
      <c r="L12" s="333">
        <v>200</v>
      </c>
      <c r="M12" s="334">
        <f t="shared" si="0"/>
        <v>12090</v>
      </c>
      <c r="N12" s="335"/>
      <c r="O12" s="336"/>
      <c r="P12" s="337"/>
      <c r="Q12" s="532"/>
      <c r="R12" s="155">
        <v>7.0000000000000007E-2</v>
      </c>
      <c r="S12" s="21">
        <v>7.0000000000000007E-2</v>
      </c>
      <c r="T12" s="21">
        <v>7.0000000000000007E-2</v>
      </c>
      <c r="V12" t="e">
        <v>#N/A</v>
      </c>
      <c r="W12" s="59">
        <v>0</v>
      </c>
    </row>
    <row r="13" spans="2:23" ht="16.5" customHeight="1" x14ac:dyDescent="0.3">
      <c r="B13" s="14" t="s">
        <v>747</v>
      </c>
      <c r="C13" s="393" t="s">
        <v>758</v>
      </c>
      <c r="D13" s="10" t="s">
        <v>766</v>
      </c>
      <c r="E13" s="394">
        <v>0</v>
      </c>
      <c r="F13" s="10" t="s">
        <v>767</v>
      </c>
      <c r="G13" s="15" t="s">
        <v>255</v>
      </c>
      <c r="H13" s="329"/>
      <c r="I13" s="330"/>
      <c r="J13" s="331"/>
      <c r="K13" s="332">
        <v>12490</v>
      </c>
      <c r="L13" s="333">
        <v>200</v>
      </c>
      <c r="M13" s="334">
        <f t="shared" si="0"/>
        <v>12290</v>
      </c>
      <c r="N13" s="335"/>
      <c r="O13" s="336"/>
      <c r="P13" s="337"/>
      <c r="Q13" s="532"/>
      <c r="R13" s="155">
        <v>7.0000000000000007E-2</v>
      </c>
      <c r="S13" s="21">
        <v>7.0000000000000007E-2</v>
      </c>
      <c r="T13" s="21">
        <v>7.0000000000000007E-2</v>
      </c>
      <c r="V13" t="e">
        <v>#N/A</v>
      </c>
      <c r="W13" s="59">
        <v>0</v>
      </c>
    </row>
    <row r="14" spans="2:23" ht="16.5" customHeight="1" x14ac:dyDescent="0.3">
      <c r="B14" s="14" t="s">
        <v>747</v>
      </c>
      <c r="C14" s="393" t="s">
        <v>758</v>
      </c>
      <c r="D14" s="10" t="s">
        <v>768</v>
      </c>
      <c r="E14" s="394">
        <v>7.4999999999999997E-2</v>
      </c>
      <c r="F14" s="10" t="s">
        <v>769</v>
      </c>
      <c r="G14" s="15" t="s">
        <v>126</v>
      </c>
      <c r="H14" s="329"/>
      <c r="I14" s="330"/>
      <c r="J14" s="331"/>
      <c r="K14" s="332">
        <v>12690</v>
      </c>
      <c r="L14" s="333">
        <v>200</v>
      </c>
      <c r="M14" s="334">
        <f t="shared" si="0"/>
        <v>12490</v>
      </c>
      <c r="N14" s="335"/>
      <c r="O14" s="336"/>
      <c r="P14" s="337"/>
      <c r="Q14" s="532"/>
      <c r="R14" s="155">
        <v>7.0000000000000007E-2</v>
      </c>
      <c r="S14" s="21">
        <v>7.0000000000000007E-2</v>
      </c>
      <c r="T14" s="21">
        <v>7.0000000000000007E-2</v>
      </c>
      <c r="V14" t="e">
        <v>#N/A</v>
      </c>
      <c r="W14" s="59">
        <v>0</v>
      </c>
    </row>
    <row r="15" spans="2:23" ht="16.5" customHeight="1" x14ac:dyDescent="0.3">
      <c r="B15" s="14" t="s">
        <v>747</v>
      </c>
      <c r="C15" s="393" t="s">
        <v>758</v>
      </c>
      <c r="D15" s="10" t="s">
        <v>770</v>
      </c>
      <c r="E15" s="394">
        <v>0</v>
      </c>
      <c r="F15" s="10" t="s">
        <v>771</v>
      </c>
      <c r="G15" s="15" t="s">
        <v>255</v>
      </c>
      <c r="H15" s="329"/>
      <c r="I15" s="330"/>
      <c r="J15" s="331"/>
      <c r="K15" s="332">
        <v>12890</v>
      </c>
      <c r="L15" s="333">
        <v>200</v>
      </c>
      <c r="M15" s="334">
        <f t="shared" si="0"/>
        <v>12690</v>
      </c>
      <c r="N15" s="335"/>
      <c r="O15" s="336"/>
      <c r="P15" s="337"/>
      <c r="Q15" s="532"/>
      <c r="R15" s="155">
        <v>7.0000000000000007E-2</v>
      </c>
      <c r="S15" s="21">
        <v>7.0000000000000007E-2</v>
      </c>
      <c r="T15" s="21">
        <v>7.0000000000000007E-2</v>
      </c>
      <c r="V15" t="e">
        <v>#N/A</v>
      </c>
      <c r="W15" s="59">
        <v>0</v>
      </c>
    </row>
    <row r="16" spans="2:23" ht="16.5" customHeight="1" x14ac:dyDescent="0.3">
      <c r="B16" s="14" t="s">
        <v>747</v>
      </c>
      <c r="C16" s="393" t="s">
        <v>758</v>
      </c>
      <c r="D16" s="347" t="s">
        <v>772</v>
      </c>
      <c r="E16" s="394">
        <v>7.4999999999999997E-2</v>
      </c>
      <c r="F16" s="10" t="s">
        <v>773</v>
      </c>
      <c r="G16" s="15" t="s">
        <v>126</v>
      </c>
      <c r="H16" s="329"/>
      <c r="I16" s="330"/>
      <c r="J16" s="331"/>
      <c r="K16" s="332">
        <v>13390</v>
      </c>
      <c r="L16" s="333">
        <v>200</v>
      </c>
      <c r="M16" s="334">
        <f t="shared" si="0"/>
        <v>13190</v>
      </c>
      <c r="N16" s="335"/>
      <c r="O16" s="336"/>
      <c r="P16" s="337"/>
      <c r="Q16" s="532"/>
      <c r="R16" s="155"/>
      <c r="S16" s="21"/>
      <c r="T16" s="21"/>
      <c r="W16" s="59">
        <v>0</v>
      </c>
    </row>
    <row r="17" spans="2:23" ht="16.5" customHeight="1" thickBot="1" x14ac:dyDescent="0.35">
      <c r="B17" s="30" t="s">
        <v>747</v>
      </c>
      <c r="C17" s="395" t="s">
        <v>758</v>
      </c>
      <c r="D17" s="348" t="s">
        <v>774</v>
      </c>
      <c r="E17" s="396">
        <v>0</v>
      </c>
      <c r="F17" s="34" t="s">
        <v>775</v>
      </c>
      <c r="G17" s="35" t="s">
        <v>255</v>
      </c>
      <c r="H17" s="338"/>
      <c r="I17" s="339"/>
      <c r="J17" s="340"/>
      <c r="K17" s="341">
        <v>13590</v>
      </c>
      <c r="L17" s="342">
        <v>200</v>
      </c>
      <c r="M17" s="343">
        <f t="shared" si="0"/>
        <v>13390</v>
      </c>
      <c r="N17" s="344"/>
      <c r="O17" s="345"/>
      <c r="P17" s="346"/>
      <c r="Q17" s="533"/>
      <c r="R17" s="161"/>
      <c r="S17" s="49"/>
      <c r="T17" s="49"/>
      <c r="U17" s="46"/>
      <c r="V17" s="46"/>
      <c r="W17" s="61">
        <v>0</v>
      </c>
    </row>
    <row r="18" spans="2:23" ht="16.5" customHeight="1" x14ac:dyDescent="0.3">
      <c r="B18" s="70" t="s">
        <v>747</v>
      </c>
      <c r="C18" s="391" t="s">
        <v>776</v>
      </c>
      <c r="D18" s="349" t="s">
        <v>777</v>
      </c>
      <c r="E18" s="392">
        <v>7.4999999999999997E-2</v>
      </c>
      <c r="F18" s="71" t="s">
        <v>778</v>
      </c>
      <c r="G18" s="42" t="s">
        <v>126</v>
      </c>
      <c r="H18" s="320"/>
      <c r="I18" s="321"/>
      <c r="J18" s="322"/>
      <c r="K18" s="323">
        <v>11490</v>
      </c>
      <c r="L18" s="324">
        <v>200</v>
      </c>
      <c r="M18" s="325">
        <f>K18-L18</f>
        <v>11290</v>
      </c>
      <c r="N18" s="323">
        <v>11990</v>
      </c>
      <c r="O18" s="324">
        <v>200</v>
      </c>
      <c r="P18" s="325">
        <f>N18-O18</f>
        <v>11790</v>
      </c>
      <c r="Q18" s="528" t="s">
        <v>761</v>
      </c>
      <c r="R18" s="151"/>
      <c r="S18" s="73"/>
      <c r="T18" s="73"/>
      <c r="U18" s="74"/>
      <c r="V18" s="74"/>
      <c r="W18" s="58">
        <v>0</v>
      </c>
    </row>
    <row r="19" spans="2:23" ht="16.5" customHeight="1" x14ac:dyDescent="0.3">
      <c r="B19" s="14" t="s">
        <v>747</v>
      </c>
      <c r="C19" s="393" t="s">
        <v>776</v>
      </c>
      <c r="D19" s="347" t="s">
        <v>779</v>
      </c>
      <c r="E19" s="394">
        <v>0</v>
      </c>
      <c r="F19" s="15" t="s">
        <v>780</v>
      </c>
      <c r="G19" s="15" t="s">
        <v>255</v>
      </c>
      <c r="H19" s="329"/>
      <c r="I19" s="330"/>
      <c r="J19" s="331"/>
      <c r="K19" s="332">
        <v>11890</v>
      </c>
      <c r="L19" s="333">
        <v>200</v>
      </c>
      <c r="M19" s="334">
        <f>K19-L19</f>
        <v>11690</v>
      </c>
      <c r="N19" s="332">
        <v>12390</v>
      </c>
      <c r="O19" s="333">
        <v>200</v>
      </c>
      <c r="P19" s="334">
        <f>N19-O19</f>
        <v>12190</v>
      </c>
      <c r="Q19" s="529"/>
      <c r="R19" s="155"/>
      <c r="S19" s="21"/>
      <c r="T19" s="21"/>
      <c r="W19" s="59">
        <v>0</v>
      </c>
    </row>
    <row r="20" spans="2:23" ht="16.5" customHeight="1" x14ac:dyDescent="0.3">
      <c r="B20" s="14" t="s">
        <v>747</v>
      </c>
      <c r="C20" s="393" t="s">
        <v>776</v>
      </c>
      <c r="D20" s="347" t="s">
        <v>781</v>
      </c>
      <c r="E20" s="394">
        <v>7.4999999999999997E-2</v>
      </c>
      <c r="F20" s="15" t="s">
        <v>782</v>
      </c>
      <c r="G20" s="15" t="s">
        <v>126</v>
      </c>
      <c r="H20" s="329"/>
      <c r="I20" s="330"/>
      <c r="J20" s="331"/>
      <c r="K20" s="332">
        <v>12490</v>
      </c>
      <c r="L20" s="333">
        <v>200</v>
      </c>
      <c r="M20" s="334">
        <f t="shared" ref="M20:M25" si="1">K20-L20</f>
        <v>12290</v>
      </c>
      <c r="N20" s="332">
        <v>12890</v>
      </c>
      <c r="O20" s="333">
        <v>200</v>
      </c>
      <c r="P20" s="334">
        <f t="shared" ref="P20:P31" si="2">N20-O20</f>
        <v>12690</v>
      </c>
      <c r="Q20" s="529"/>
      <c r="R20" s="155"/>
      <c r="S20" s="21"/>
      <c r="T20" s="21"/>
      <c r="W20" s="59">
        <v>0</v>
      </c>
    </row>
    <row r="21" spans="2:23" ht="16.5" customHeight="1" x14ac:dyDescent="0.3">
      <c r="B21" s="14" t="s">
        <v>747</v>
      </c>
      <c r="C21" s="393" t="s">
        <v>776</v>
      </c>
      <c r="D21" s="347" t="s">
        <v>783</v>
      </c>
      <c r="E21" s="394">
        <v>0</v>
      </c>
      <c r="F21" s="15" t="s">
        <v>784</v>
      </c>
      <c r="G21" s="15" t="s">
        <v>255</v>
      </c>
      <c r="H21" s="329"/>
      <c r="I21" s="330"/>
      <c r="J21" s="331"/>
      <c r="K21" s="332">
        <v>13090</v>
      </c>
      <c r="L21" s="333">
        <v>200</v>
      </c>
      <c r="M21" s="334">
        <f t="shared" si="1"/>
        <v>12890</v>
      </c>
      <c r="N21" s="332">
        <v>13290</v>
      </c>
      <c r="O21" s="333">
        <v>200</v>
      </c>
      <c r="P21" s="334">
        <f t="shared" si="2"/>
        <v>13090</v>
      </c>
      <c r="Q21" s="529"/>
      <c r="R21" s="155"/>
      <c r="S21" s="21"/>
      <c r="T21" s="21"/>
      <c r="W21" s="59">
        <v>0</v>
      </c>
    </row>
    <row r="22" spans="2:23" ht="16.5" customHeight="1" x14ac:dyDescent="0.3">
      <c r="B22" s="14" t="s">
        <v>747</v>
      </c>
      <c r="C22" s="393" t="s">
        <v>776</v>
      </c>
      <c r="D22" s="347" t="s">
        <v>785</v>
      </c>
      <c r="E22" s="394">
        <v>7.4999999999999997E-2</v>
      </c>
      <c r="F22" s="15" t="s">
        <v>786</v>
      </c>
      <c r="G22" s="15" t="s">
        <v>126</v>
      </c>
      <c r="H22" s="329"/>
      <c r="I22" s="330"/>
      <c r="J22" s="331"/>
      <c r="K22" s="332">
        <v>12890</v>
      </c>
      <c r="L22" s="333">
        <v>200</v>
      </c>
      <c r="M22" s="334">
        <f t="shared" si="1"/>
        <v>12690</v>
      </c>
      <c r="N22" s="332">
        <v>13290</v>
      </c>
      <c r="O22" s="333">
        <v>200</v>
      </c>
      <c r="P22" s="334">
        <f t="shared" si="2"/>
        <v>13090</v>
      </c>
      <c r="Q22" s="529"/>
      <c r="R22" s="155"/>
      <c r="S22" s="21"/>
      <c r="T22" s="21"/>
      <c r="W22" s="59">
        <v>0</v>
      </c>
    </row>
    <row r="23" spans="2:23" ht="16.5" customHeight="1" x14ac:dyDescent="0.3">
      <c r="B23" s="14" t="s">
        <v>747</v>
      </c>
      <c r="C23" s="393" t="s">
        <v>776</v>
      </c>
      <c r="D23" s="347" t="s">
        <v>787</v>
      </c>
      <c r="E23" s="394">
        <v>0</v>
      </c>
      <c r="F23" s="15" t="s">
        <v>788</v>
      </c>
      <c r="G23" s="15" t="s">
        <v>255</v>
      </c>
      <c r="H23" s="329"/>
      <c r="I23" s="330"/>
      <c r="J23" s="331"/>
      <c r="K23" s="332">
        <v>13290</v>
      </c>
      <c r="L23" s="333">
        <v>200</v>
      </c>
      <c r="M23" s="334">
        <f t="shared" si="1"/>
        <v>13090</v>
      </c>
      <c r="N23" s="332">
        <v>13690</v>
      </c>
      <c r="O23" s="333">
        <v>200</v>
      </c>
      <c r="P23" s="334">
        <f t="shared" si="2"/>
        <v>13490</v>
      </c>
      <c r="Q23" s="529"/>
      <c r="R23" s="155"/>
      <c r="S23" s="21"/>
      <c r="T23" s="21"/>
      <c r="W23" s="59">
        <v>0</v>
      </c>
    </row>
    <row r="24" spans="2:23" ht="16.5" customHeight="1" x14ac:dyDescent="0.3">
      <c r="B24" s="14" t="s">
        <v>747</v>
      </c>
      <c r="C24" s="393" t="s">
        <v>776</v>
      </c>
      <c r="D24" s="347" t="s">
        <v>789</v>
      </c>
      <c r="E24" s="394">
        <v>7.4999999999999997E-2</v>
      </c>
      <c r="F24" s="15" t="s">
        <v>790</v>
      </c>
      <c r="G24" s="15" t="s">
        <v>126</v>
      </c>
      <c r="H24" s="329"/>
      <c r="I24" s="330"/>
      <c r="J24" s="331"/>
      <c r="K24" s="332">
        <v>13590</v>
      </c>
      <c r="L24" s="333">
        <v>200</v>
      </c>
      <c r="M24" s="334">
        <f t="shared" si="1"/>
        <v>13390</v>
      </c>
      <c r="N24" s="332">
        <v>13990</v>
      </c>
      <c r="O24" s="333">
        <v>200</v>
      </c>
      <c r="P24" s="334">
        <f t="shared" si="2"/>
        <v>13790</v>
      </c>
      <c r="Q24" s="529"/>
      <c r="R24" s="155"/>
      <c r="S24" s="21"/>
      <c r="T24" s="21"/>
      <c r="W24" s="59">
        <v>0</v>
      </c>
    </row>
    <row r="25" spans="2:23" ht="16.5" customHeight="1" thickBot="1" x14ac:dyDescent="0.35">
      <c r="B25" s="30" t="s">
        <v>747</v>
      </c>
      <c r="C25" s="395" t="s">
        <v>776</v>
      </c>
      <c r="D25" s="350" t="s">
        <v>791</v>
      </c>
      <c r="E25" s="396">
        <v>0</v>
      </c>
      <c r="F25" s="35" t="s">
        <v>792</v>
      </c>
      <c r="G25" s="35" t="s">
        <v>255</v>
      </c>
      <c r="H25" s="338"/>
      <c r="I25" s="339"/>
      <c r="J25" s="340"/>
      <c r="K25" s="341">
        <v>13990</v>
      </c>
      <c r="L25" s="342">
        <v>200</v>
      </c>
      <c r="M25" s="343">
        <f t="shared" si="1"/>
        <v>13790</v>
      </c>
      <c r="N25" s="341">
        <v>14390</v>
      </c>
      <c r="O25" s="342">
        <v>200</v>
      </c>
      <c r="P25" s="343">
        <f t="shared" si="2"/>
        <v>14190</v>
      </c>
      <c r="Q25" s="530"/>
      <c r="R25" s="161"/>
      <c r="S25" s="49"/>
      <c r="T25" s="49"/>
      <c r="U25" s="46"/>
      <c r="V25" s="46"/>
      <c r="W25" s="61">
        <v>0</v>
      </c>
    </row>
    <row r="26" spans="2:23" ht="16.5" customHeight="1" x14ac:dyDescent="0.3">
      <c r="B26" s="70" t="s">
        <v>747</v>
      </c>
      <c r="C26" s="391" t="s">
        <v>793</v>
      </c>
      <c r="D26" s="71" t="s">
        <v>794</v>
      </c>
      <c r="E26" s="392">
        <v>0.1</v>
      </c>
      <c r="F26" s="71" t="s">
        <v>795</v>
      </c>
      <c r="G26" s="42" t="s">
        <v>126</v>
      </c>
      <c r="H26" s="320"/>
      <c r="I26" s="321"/>
      <c r="J26" s="322"/>
      <c r="K26" s="323">
        <v>12890</v>
      </c>
      <c r="L26" s="324">
        <v>200</v>
      </c>
      <c r="M26" s="325">
        <f t="shared" si="0"/>
        <v>12690</v>
      </c>
      <c r="N26" s="323">
        <v>12990</v>
      </c>
      <c r="O26" s="324">
        <v>100</v>
      </c>
      <c r="P26" s="325">
        <f t="shared" si="2"/>
        <v>12890</v>
      </c>
      <c r="Q26" s="528" t="s">
        <v>796</v>
      </c>
      <c r="R26" s="151">
        <v>7.0000000000000007E-2</v>
      </c>
      <c r="S26" s="73">
        <v>7.0000000000000007E-2</v>
      </c>
      <c r="T26" s="73">
        <v>7.0000000000000007E-2</v>
      </c>
      <c r="U26" s="74"/>
      <c r="V26" s="74" t="e">
        <v>#N/A</v>
      </c>
      <c r="W26" s="58">
        <v>0</v>
      </c>
    </row>
    <row r="27" spans="2:23" ht="16.5" customHeight="1" x14ac:dyDescent="0.3">
      <c r="B27" s="14" t="s">
        <v>747</v>
      </c>
      <c r="C27" s="393" t="s">
        <v>793</v>
      </c>
      <c r="D27" s="10" t="s">
        <v>797</v>
      </c>
      <c r="E27" s="394">
        <v>0</v>
      </c>
      <c r="F27" s="10" t="s">
        <v>798</v>
      </c>
      <c r="G27" s="15" t="s">
        <v>255</v>
      </c>
      <c r="H27" s="329"/>
      <c r="I27" s="330"/>
      <c r="J27" s="331"/>
      <c r="K27" s="332">
        <v>12890</v>
      </c>
      <c r="L27" s="333">
        <v>200</v>
      </c>
      <c r="M27" s="334">
        <f t="shared" si="0"/>
        <v>12690</v>
      </c>
      <c r="N27" s="332">
        <v>13190</v>
      </c>
      <c r="O27" s="333">
        <v>100</v>
      </c>
      <c r="P27" s="334">
        <f t="shared" si="2"/>
        <v>13090</v>
      </c>
      <c r="Q27" s="529"/>
      <c r="R27" s="155">
        <v>7.0000000000000007E-2</v>
      </c>
      <c r="S27" s="21">
        <v>7.0000000000000007E-2</v>
      </c>
      <c r="T27" s="21">
        <v>7.0000000000000007E-2</v>
      </c>
      <c r="V27" t="e">
        <v>#N/A</v>
      </c>
      <c r="W27" s="59">
        <v>0</v>
      </c>
    </row>
    <row r="28" spans="2:23" ht="16.5" customHeight="1" x14ac:dyDescent="0.3">
      <c r="B28" s="14" t="s">
        <v>747</v>
      </c>
      <c r="C28" s="393" t="s">
        <v>793</v>
      </c>
      <c r="D28" s="10" t="s">
        <v>799</v>
      </c>
      <c r="E28" s="394">
        <v>0.1</v>
      </c>
      <c r="F28" s="10" t="s">
        <v>800</v>
      </c>
      <c r="G28" s="15" t="s">
        <v>126</v>
      </c>
      <c r="H28" s="329"/>
      <c r="I28" s="330"/>
      <c r="J28" s="331"/>
      <c r="K28" s="332">
        <v>13790</v>
      </c>
      <c r="L28" s="333">
        <v>200</v>
      </c>
      <c r="M28" s="334">
        <f t="shared" si="0"/>
        <v>13590</v>
      </c>
      <c r="N28" s="332">
        <v>14090</v>
      </c>
      <c r="O28" s="333">
        <v>200</v>
      </c>
      <c r="P28" s="334">
        <f t="shared" si="2"/>
        <v>13890</v>
      </c>
      <c r="Q28" s="529"/>
      <c r="R28" s="155">
        <v>7.0000000000000007E-2</v>
      </c>
      <c r="S28" s="21">
        <v>7.0000000000000007E-2</v>
      </c>
      <c r="T28" s="21">
        <v>7.0000000000000007E-2</v>
      </c>
      <c r="V28" t="e">
        <v>#N/A</v>
      </c>
      <c r="W28" s="59">
        <v>0</v>
      </c>
    </row>
    <row r="29" spans="2:23" ht="16.5" customHeight="1" x14ac:dyDescent="0.3">
      <c r="B29" s="14" t="s">
        <v>747</v>
      </c>
      <c r="C29" s="393" t="s">
        <v>793</v>
      </c>
      <c r="D29" s="10" t="s">
        <v>801</v>
      </c>
      <c r="E29" s="394">
        <v>0</v>
      </c>
      <c r="F29" s="10" t="s">
        <v>802</v>
      </c>
      <c r="G29" s="15" t="s">
        <v>255</v>
      </c>
      <c r="H29" s="329"/>
      <c r="I29" s="330"/>
      <c r="J29" s="331"/>
      <c r="K29" s="332">
        <v>13790</v>
      </c>
      <c r="L29" s="333">
        <v>200</v>
      </c>
      <c r="M29" s="334">
        <f t="shared" si="0"/>
        <v>13590</v>
      </c>
      <c r="N29" s="332">
        <v>14290</v>
      </c>
      <c r="O29" s="333">
        <v>200</v>
      </c>
      <c r="P29" s="334">
        <f t="shared" si="2"/>
        <v>14090</v>
      </c>
      <c r="Q29" s="529"/>
      <c r="R29" s="155">
        <v>7.0000000000000007E-2</v>
      </c>
      <c r="S29" s="21">
        <v>7.0000000000000007E-2</v>
      </c>
      <c r="T29" s="21">
        <v>7.0000000000000007E-2</v>
      </c>
      <c r="V29" t="s">
        <v>642</v>
      </c>
      <c r="W29" s="59">
        <v>0</v>
      </c>
    </row>
    <row r="30" spans="2:23" ht="16.5" customHeight="1" x14ac:dyDescent="0.3">
      <c r="B30" s="14" t="s">
        <v>747</v>
      </c>
      <c r="C30" s="393" t="s">
        <v>793</v>
      </c>
      <c r="D30" s="10" t="s">
        <v>803</v>
      </c>
      <c r="E30" s="394">
        <v>0.1</v>
      </c>
      <c r="F30" s="10" t="s">
        <v>804</v>
      </c>
      <c r="G30" s="15" t="s">
        <v>126</v>
      </c>
      <c r="H30" s="329"/>
      <c r="I30" s="330"/>
      <c r="J30" s="331"/>
      <c r="K30" s="332">
        <v>14790</v>
      </c>
      <c r="L30" s="333">
        <v>200</v>
      </c>
      <c r="M30" s="334">
        <f t="shared" si="0"/>
        <v>14590</v>
      </c>
      <c r="N30" s="332">
        <v>14990</v>
      </c>
      <c r="O30" s="333">
        <v>200</v>
      </c>
      <c r="P30" s="334">
        <f t="shared" si="2"/>
        <v>14790</v>
      </c>
      <c r="Q30" s="529"/>
      <c r="R30" s="155">
        <v>7.0000000000000007E-2</v>
      </c>
      <c r="S30" s="21">
        <v>7.0000000000000007E-2</v>
      </c>
      <c r="T30" s="21">
        <v>7.0000000000000007E-2</v>
      </c>
      <c r="V30" t="s">
        <v>645</v>
      </c>
      <c r="W30" s="59">
        <v>0</v>
      </c>
    </row>
    <row r="31" spans="2:23" ht="16.5" customHeight="1" thickBot="1" x14ac:dyDescent="0.35">
      <c r="B31" s="30" t="s">
        <v>747</v>
      </c>
      <c r="C31" s="395" t="s">
        <v>793</v>
      </c>
      <c r="D31" s="34" t="s">
        <v>805</v>
      </c>
      <c r="E31" s="396">
        <v>0</v>
      </c>
      <c r="F31" s="34" t="s">
        <v>806</v>
      </c>
      <c r="G31" s="35" t="s">
        <v>255</v>
      </c>
      <c r="H31" s="338"/>
      <c r="I31" s="339"/>
      <c r="J31" s="340"/>
      <c r="K31" s="341">
        <v>14790</v>
      </c>
      <c r="L31" s="342">
        <v>200</v>
      </c>
      <c r="M31" s="343">
        <f t="shared" si="0"/>
        <v>14590</v>
      </c>
      <c r="N31" s="341">
        <v>15190</v>
      </c>
      <c r="O31" s="342">
        <v>200</v>
      </c>
      <c r="P31" s="343">
        <f t="shared" si="2"/>
        <v>14990</v>
      </c>
      <c r="Q31" s="530"/>
      <c r="R31" s="161">
        <v>7.0000000000000007E-2</v>
      </c>
      <c r="S31" s="49">
        <v>7.0000000000000007E-2</v>
      </c>
      <c r="T31" s="49">
        <v>7.0000000000000007E-2</v>
      </c>
      <c r="U31" s="46"/>
      <c r="V31" s="46" t="s">
        <v>650</v>
      </c>
      <c r="W31" s="61">
        <v>0</v>
      </c>
    </row>
    <row r="32" spans="2:23" ht="16.5" customHeight="1" x14ac:dyDescent="0.3">
      <c r="B32" s="70" t="s">
        <v>747</v>
      </c>
      <c r="C32" s="391" t="s">
        <v>793</v>
      </c>
      <c r="D32" s="71" t="s">
        <v>807</v>
      </c>
      <c r="E32" s="392">
        <v>0.1</v>
      </c>
      <c r="F32" s="71" t="s">
        <v>808</v>
      </c>
      <c r="G32" s="42" t="s">
        <v>126</v>
      </c>
      <c r="H32" s="320"/>
      <c r="I32" s="321"/>
      <c r="J32" s="322"/>
      <c r="K32" s="323">
        <v>12990</v>
      </c>
      <c r="L32" s="324">
        <v>100</v>
      </c>
      <c r="M32" s="325">
        <f t="shared" si="0"/>
        <v>12890</v>
      </c>
      <c r="N32" s="326"/>
      <c r="O32" s="327"/>
      <c r="P32" s="328"/>
      <c r="Q32" s="528" t="s">
        <v>809</v>
      </c>
      <c r="R32" s="155">
        <v>7.0000000000000007E-2</v>
      </c>
      <c r="S32" s="21">
        <v>7.0000000000000007E-2</v>
      </c>
      <c r="T32" s="21">
        <v>7.0000000000000007E-2</v>
      </c>
      <c r="V32" t="s">
        <v>650</v>
      </c>
      <c r="W32" s="59">
        <v>0</v>
      </c>
    </row>
    <row r="33" spans="2:23" ht="16.5" customHeight="1" x14ac:dyDescent="0.3">
      <c r="B33" s="14" t="s">
        <v>747</v>
      </c>
      <c r="C33" s="393" t="s">
        <v>793</v>
      </c>
      <c r="D33" s="10" t="s">
        <v>810</v>
      </c>
      <c r="E33" s="394">
        <v>0</v>
      </c>
      <c r="F33" s="10" t="s">
        <v>811</v>
      </c>
      <c r="G33" s="15" t="s">
        <v>255</v>
      </c>
      <c r="H33" s="329"/>
      <c r="I33" s="330"/>
      <c r="J33" s="331"/>
      <c r="K33" s="332">
        <v>12990</v>
      </c>
      <c r="L33" s="333">
        <v>100</v>
      </c>
      <c r="M33" s="334">
        <f t="shared" si="0"/>
        <v>12890</v>
      </c>
      <c r="N33" s="335"/>
      <c r="O33" s="336"/>
      <c r="P33" s="337"/>
      <c r="Q33" s="529"/>
      <c r="R33" s="155">
        <v>7.0000000000000007E-2</v>
      </c>
      <c r="S33" s="21">
        <v>7.0000000000000007E-2</v>
      </c>
      <c r="T33" s="21">
        <v>7.0000000000000007E-2</v>
      </c>
      <c r="V33" t="s">
        <v>812</v>
      </c>
      <c r="W33" s="59">
        <v>0</v>
      </c>
    </row>
    <row r="34" spans="2:23" ht="16.5" customHeight="1" x14ac:dyDescent="0.3">
      <c r="B34" s="14" t="s">
        <v>747</v>
      </c>
      <c r="C34" s="393" t="s">
        <v>793</v>
      </c>
      <c r="D34" s="10" t="s">
        <v>813</v>
      </c>
      <c r="E34" s="394">
        <v>0.1</v>
      </c>
      <c r="F34" s="10" t="s">
        <v>814</v>
      </c>
      <c r="G34" s="15" t="s">
        <v>126</v>
      </c>
      <c r="H34" s="329"/>
      <c r="I34" s="330"/>
      <c r="J34" s="331"/>
      <c r="K34" s="332">
        <v>14190</v>
      </c>
      <c r="L34" s="333">
        <v>200</v>
      </c>
      <c r="M34" s="334">
        <f t="shared" si="0"/>
        <v>13990</v>
      </c>
      <c r="N34" s="335"/>
      <c r="O34" s="336"/>
      <c r="P34" s="337"/>
      <c r="Q34" s="529"/>
      <c r="R34" s="155">
        <v>7.0000000000000007E-2</v>
      </c>
      <c r="S34" s="21">
        <v>7.0000000000000007E-2</v>
      </c>
      <c r="T34" s="21">
        <v>7.0000000000000007E-2</v>
      </c>
      <c r="V34" t="s">
        <v>812</v>
      </c>
      <c r="W34" s="59">
        <v>0</v>
      </c>
    </row>
    <row r="35" spans="2:23" ht="16.5" customHeight="1" x14ac:dyDescent="0.3">
      <c r="B35" s="14" t="s">
        <v>747</v>
      </c>
      <c r="C35" s="393" t="s">
        <v>793</v>
      </c>
      <c r="D35" s="10" t="s">
        <v>815</v>
      </c>
      <c r="E35" s="394">
        <v>0</v>
      </c>
      <c r="F35" s="10" t="s">
        <v>816</v>
      </c>
      <c r="G35" s="15" t="s">
        <v>255</v>
      </c>
      <c r="H35" s="329"/>
      <c r="I35" s="330"/>
      <c r="J35" s="331"/>
      <c r="K35" s="332">
        <v>13990</v>
      </c>
      <c r="L35" s="333">
        <v>200</v>
      </c>
      <c r="M35" s="334">
        <f t="shared" si="0"/>
        <v>13790</v>
      </c>
      <c r="N35" s="335"/>
      <c r="O35" s="336"/>
      <c r="P35" s="337"/>
      <c r="Q35" s="529"/>
      <c r="R35" s="155">
        <v>7.0000000000000007E-2</v>
      </c>
      <c r="S35" s="21">
        <v>7.0000000000000007E-2</v>
      </c>
      <c r="T35" s="21">
        <v>7.0000000000000007E-2</v>
      </c>
      <c r="V35" t="s">
        <v>663</v>
      </c>
      <c r="W35" s="59">
        <v>0</v>
      </c>
    </row>
    <row r="36" spans="2:23" ht="16.5" customHeight="1" x14ac:dyDescent="0.3">
      <c r="B36" s="14" t="s">
        <v>747</v>
      </c>
      <c r="C36" s="393" t="s">
        <v>793</v>
      </c>
      <c r="D36" s="10" t="s">
        <v>817</v>
      </c>
      <c r="E36" s="394">
        <v>0.1</v>
      </c>
      <c r="F36" s="10" t="s">
        <v>818</v>
      </c>
      <c r="G36" s="15" t="s">
        <v>126</v>
      </c>
      <c r="H36" s="329"/>
      <c r="I36" s="330"/>
      <c r="J36" s="331"/>
      <c r="K36" s="332">
        <v>14990</v>
      </c>
      <c r="L36" s="333">
        <v>200</v>
      </c>
      <c r="M36" s="334">
        <f t="shared" si="0"/>
        <v>14790</v>
      </c>
      <c r="N36" s="335"/>
      <c r="O36" s="336"/>
      <c r="P36" s="337"/>
      <c r="Q36" s="529"/>
      <c r="R36" s="155">
        <v>7.0000000000000007E-2</v>
      </c>
      <c r="S36" s="21">
        <v>7.0000000000000007E-2</v>
      </c>
      <c r="T36" s="21">
        <v>7.0000000000000007E-2</v>
      </c>
      <c r="V36" t="s">
        <v>663</v>
      </c>
      <c r="W36" s="59">
        <v>0</v>
      </c>
    </row>
    <row r="37" spans="2:23" ht="16.5" customHeight="1" x14ac:dyDescent="0.3">
      <c r="B37" s="14" t="s">
        <v>747</v>
      </c>
      <c r="C37" s="393" t="s">
        <v>793</v>
      </c>
      <c r="D37" s="10" t="s">
        <v>819</v>
      </c>
      <c r="E37" s="394">
        <v>0</v>
      </c>
      <c r="F37" s="10" t="s">
        <v>820</v>
      </c>
      <c r="G37" s="15" t="s">
        <v>255</v>
      </c>
      <c r="H37" s="329"/>
      <c r="I37" s="330"/>
      <c r="J37" s="331"/>
      <c r="K37" s="332">
        <v>14990</v>
      </c>
      <c r="L37" s="333">
        <v>200</v>
      </c>
      <c r="M37" s="334">
        <f t="shared" si="0"/>
        <v>14790</v>
      </c>
      <c r="N37" s="335"/>
      <c r="O37" s="336"/>
      <c r="P37" s="337"/>
      <c r="Q37" s="529"/>
      <c r="R37" s="155">
        <v>7.0000000000000007E-2</v>
      </c>
      <c r="S37" s="21">
        <v>7.0000000000000007E-2</v>
      </c>
      <c r="T37" s="21">
        <v>7.0000000000000007E-2</v>
      </c>
      <c r="V37" t="s">
        <v>705</v>
      </c>
      <c r="W37" s="59">
        <v>0</v>
      </c>
    </row>
    <row r="38" spans="2:23" ht="16.5" customHeight="1" x14ac:dyDescent="0.3">
      <c r="B38" s="14" t="s">
        <v>747</v>
      </c>
      <c r="C38" s="393" t="s">
        <v>793</v>
      </c>
      <c r="D38" s="10" t="s">
        <v>821</v>
      </c>
      <c r="E38" s="394">
        <v>0.1</v>
      </c>
      <c r="F38" s="10" t="s">
        <v>822</v>
      </c>
      <c r="G38" s="15" t="s">
        <v>126</v>
      </c>
      <c r="H38" s="329"/>
      <c r="I38" s="330"/>
      <c r="J38" s="331"/>
      <c r="K38" s="332">
        <v>13890</v>
      </c>
      <c r="L38" s="333">
        <v>200</v>
      </c>
      <c r="M38" s="334">
        <f t="shared" si="0"/>
        <v>13690</v>
      </c>
      <c r="N38" s="335"/>
      <c r="O38" s="336"/>
      <c r="P38" s="337"/>
      <c r="Q38" s="529"/>
      <c r="R38" s="155">
        <v>7.0000000000000007E-2</v>
      </c>
      <c r="S38" s="21">
        <v>7.0000000000000007E-2</v>
      </c>
      <c r="T38" s="21">
        <v>7.0000000000000007E-2</v>
      </c>
      <c r="V38" t="s">
        <v>705</v>
      </c>
      <c r="W38" s="59">
        <v>0</v>
      </c>
    </row>
    <row r="39" spans="2:23" ht="16.5" customHeight="1" x14ac:dyDescent="0.3">
      <c r="B39" s="14" t="s">
        <v>747</v>
      </c>
      <c r="C39" s="393" t="s">
        <v>793</v>
      </c>
      <c r="D39" s="10" t="s">
        <v>823</v>
      </c>
      <c r="E39" s="394">
        <v>0</v>
      </c>
      <c r="F39" s="10" t="s">
        <v>824</v>
      </c>
      <c r="G39" s="15" t="s">
        <v>255</v>
      </c>
      <c r="H39" s="329"/>
      <c r="I39" s="330"/>
      <c r="J39" s="331"/>
      <c r="K39" s="332">
        <v>13690</v>
      </c>
      <c r="L39" s="333">
        <v>200</v>
      </c>
      <c r="M39" s="334">
        <f t="shared" si="0"/>
        <v>13490</v>
      </c>
      <c r="N39" s="335"/>
      <c r="O39" s="336"/>
      <c r="P39" s="337"/>
      <c r="Q39" s="529"/>
      <c r="R39" s="155">
        <v>7.0000000000000007E-2</v>
      </c>
      <c r="S39" s="21">
        <v>7.0000000000000007E-2</v>
      </c>
      <c r="T39" s="21">
        <v>7.0000000000000007E-2</v>
      </c>
      <c r="V39" t="s">
        <v>825</v>
      </c>
      <c r="W39" s="59">
        <v>0</v>
      </c>
    </row>
    <row r="40" spans="2:23" ht="16.5" customHeight="1" x14ac:dyDescent="0.3">
      <c r="B40" s="14" t="s">
        <v>747</v>
      </c>
      <c r="C40" s="393" t="s">
        <v>793</v>
      </c>
      <c r="D40" s="10" t="s">
        <v>826</v>
      </c>
      <c r="E40" s="394">
        <v>0.1</v>
      </c>
      <c r="F40" s="10" t="s">
        <v>827</v>
      </c>
      <c r="G40" s="15" t="s">
        <v>126</v>
      </c>
      <c r="H40" s="329"/>
      <c r="I40" s="330"/>
      <c r="J40" s="331"/>
      <c r="K40" s="332">
        <v>15090</v>
      </c>
      <c r="L40" s="333">
        <v>200</v>
      </c>
      <c r="M40" s="334">
        <f t="shared" si="0"/>
        <v>14890</v>
      </c>
      <c r="N40" s="335"/>
      <c r="O40" s="336"/>
      <c r="P40" s="337"/>
      <c r="Q40" s="529"/>
      <c r="R40" s="155">
        <v>7.0000000000000007E-2</v>
      </c>
      <c r="S40" s="21">
        <v>7.0000000000000007E-2</v>
      </c>
      <c r="T40" s="21">
        <v>7.0000000000000007E-2</v>
      </c>
      <c r="V40" t="s">
        <v>825</v>
      </c>
      <c r="W40" s="59">
        <v>0</v>
      </c>
    </row>
    <row r="41" spans="2:23" ht="16.5" customHeight="1" x14ac:dyDescent="0.3">
      <c r="B41" s="14" t="s">
        <v>747</v>
      </c>
      <c r="C41" s="393" t="s">
        <v>793</v>
      </c>
      <c r="D41" s="10" t="s">
        <v>828</v>
      </c>
      <c r="E41" s="394">
        <v>0</v>
      </c>
      <c r="F41" s="10" t="s">
        <v>829</v>
      </c>
      <c r="G41" s="15" t="s">
        <v>255</v>
      </c>
      <c r="H41" s="329"/>
      <c r="I41" s="330"/>
      <c r="J41" s="331"/>
      <c r="K41" s="332">
        <v>14790</v>
      </c>
      <c r="L41" s="333">
        <v>200</v>
      </c>
      <c r="M41" s="334">
        <f t="shared" si="0"/>
        <v>14590</v>
      </c>
      <c r="N41" s="335"/>
      <c r="O41" s="336"/>
      <c r="P41" s="337"/>
      <c r="Q41" s="529"/>
      <c r="R41" s="155">
        <v>7.0000000000000007E-2</v>
      </c>
      <c r="S41" s="21">
        <v>7.0000000000000007E-2</v>
      </c>
      <c r="T41" s="21">
        <v>7.0000000000000007E-2</v>
      </c>
      <c r="V41" t="s">
        <v>830</v>
      </c>
      <c r="W41" s="59">
        <v>0</v>
      </c>
    </row>
    <row r="42" spans="2:23" ht="16.5" customHeight="1" x14ac:dyDescent="0.3">
      <c r="B42" s="14" t="s">
        <v>747</v>
      </c>
      <c r="C42" s="393" t="s">
        <v>793</v>
      </c>
      <c r="D42" s="10" t="s">
        <v>831</v>
      </c>
      <c r="E42" s="394">
        <v>0.1</v>
      </c>
      <c r="F42" s="10" t="s">
        <v>832</v>
      </c>
      <c r="G42" s="15" t="s">
        <v>126</v>
      </c>
      <c r="H42" s="332">
        <v>14890</v>
      </c>
      <c r="I42" s="333">
        <v>400</v>
      </c>
      <c r="J42" s="351">
        <f t="shared" ref="J42:J75" si="3">H42-I42</f>
        <v>14490</v>
      </c>
      <c r="K42" s="332">
        <v>15890</v>
      </c>
      <c r="L42" s="333">
        <v>200</v>
      </c>
      <c r="M42" s="334">
        <f t="shared" si="0"/>
        <v>15690</v>
      </c>
      <c r="N42" s="335"/>
      <c r="O42" s="336"/>
      <c r="P42" s="337"/>
      <c r="Q42" s="529"/>
      <c r="R42" s="155">
        <v>7.0000000000000007E-2</v>
      </c>
      <c r="S42" s="21">
        <v>7.0000000000000007E-2</v>
      </c>
      <c r="T42" s="21">
        <v>7.0000000000000007E-2</v>
      </c>
      <c r="V42" t="s">
        <v>830</v>
      </c>
      <c r="W42" s="59">
        <v>0</v>
      </c>
    </row>
    <row r="43" spans="2:23" ht="16.5" customHeight="1" thickBot="1" x14ac:dyDescent="0.35">
      <c r="B43" s="14" t="s">
        <v>747</v>
      </c>
      <c r="C43" s="393" t="s">
        <v>793</v>
      </c>
      <c r="D43" s="10" t="s">
        <v>833</v>
      </c>
      <c r="E43" s="394">
        <v>0</v>
      </c>
      <c r="F43" s="10" t="s">
        <v>834</v>
      </c>
      <c r="G43" s="15" t="s">
        <v>255</v>
      </c>
      <c r="H43" s="332">
        <v>14790</v>
      </c>
      <c r="I43" s="333">
        <v>400</v>
      </c>
      <c r="J43" s="351">
        <f t="shared" si="3"/>
        <v>14390</v>
      </c>
      <c r="K43" s="332">
        <v>15590</v>
      </c>
      <c r="L43" s="333">
        <v>200</v>
      </c>
      <c r="M43" s="334">
        <f t="shared" si="0"/>
        <v>15390</v>
      </c>
      <c r="N43" s="335"/>
      <c r="O43" s="336"/>
      <c r="P43" s="337"/>
      <c r="Q43" s="529"/>
      <c r="R43" s="155">
        <v>7.0000000000000007E-2</v>
      </c>
      <c r="S43" s="21">
        <v>7.0000000000000007E-2</v>
      </c>
      <c r="T43" s="21">
        <v>7.0000000000000007E-2</v>
      </c>
      <c r="V43" t="s">
        <v>835</v>
      </c>
      <c r="W43" s="59">
        <v>0</v>
      </c>
    </row>
    <row r="44" spans="2:23" ht="16.5" customHeight="1" x14ac:dyDescent="0.3">
      <c r="B44" s="70" t="s">
        <v>747</v>
      </c>
      <c r="C44" s="391" t="s">
        <v>836</v>
      </c>
      <c r="D44" s="74" t="s">
        <v>837</v>
      </c>
      <c r="E44" s="397">
        <v>0.1</v>
      </c>
      <c r="F44" s="42" t="s">
        <v>838</v>
      </c>
      <c r="G44" s="42" t="s">
        <v>126</v>
      </c>
      <c r="H44" s="322"/>
      <c r="I44" s="398"/>
      <c r="J44" s="399"/>
      <c r="K44" s="354">
        <v>13590</v>
      </c>
      <c r="L44" s="400">
        <v>200</v>
      </c>
      <c r="M44" s="401">
        <f t="shared" si="0"/>
        <v>13390</v>
      </c>
      <c r="N44" s="354">
        <v>13590</v>
      </c>
      <c r="O44" s="400">
        <v>0</v>
      </c>
      <c r="P44" s="401">
        <f t="shared" ref="P44:P57" si="4">N44-O44</f>
        <v>13590</v>
      </c>
      <c r="Q44" s="534"/>
      <c r="R44" s="151"/>
      <c r="S44" s="73"/>
      <c r="T44" s="73"/>
      <c r="U44" s="74"/>
      <c r="V44" s="74"/>
      <c r="W44" s="58">
        <v>0</v>
      </c>
    </row>
    <row r="45" spans="2:23" ht="16.5" customHeight="1" x14ac:dyDescent="0.3">
      <c r="B45" s="14" t="s">
        <v>747</v>
      </c>
      <c r="C45" s="393" t="s">
        <v>836</v>
      </c>
      <c r="D45" t="s">
        <v>839</v>
      </c>
      <c r="E45" s="402">
        <v>0</v>
      </c>
      <c r="F45" s="15" t="s">
        <v>840</v>
      </c>
      <c r="G45" s="15" t="s">
        <v>255</v>
      </c>
      <c r="H45" s="331"/>
      <c r="I45" s="403"/>
      <c r="J45" s="404"/>
      <c r="K45" s="351">
        <v>13690</v>
      </c>
      <c r="L45" s="405">
        <v>200</v>
      </c>
      <c r="M45" s="406">
        <f t="shared" si="0"/>
        <v>13490</v>
      </c>
      <c r="N45" s="351">
        <v>13790</v>
      </c>
      <c r="O45" s="405">
        <v>0</v>
      </c>
      <c r="P45" s="406">
        <f t="shared" si="4"/>
        <v>13790</v>
      </c>
      <c r="Q45" s="535"/>
      <c r="R45" s="155"/>
      <c r="S45" s="21"/>
      <c r="T45" s="21"/>
      <c r="W45" s="59"/>
    </row>
    <row r="46" spans="2:23" ht="16.5" customHeight="1" x14ac:dyDescent="0.3">
      <c r="B46" s="14" t="s">
        <v>747</v>
      </c>
      <c r="C46" s="393" t="s">
        <v>836</v>
      </c>
      <c r="D46" s="15" t="s">
        <v>841</v>
      </c>
      <c r="E46" s="402">
        <v>0.1</v>
      </c>
      <c r="F46" s="15" t="s">
        <v>842</v>
      </c>
      <c r="G46" s="15" t="s">
        <v>126</v>
      </c>
      <c r="H46" s="331"/>
      <c r="I46" s="403"/>
      <c r="J46" s="404"/>
      <c r="K46" s="351">
        <v>14590</v>
      </c>
      <c r="L46" s="405">
        <v>200</v>
      </c>
      <c r="M46" s="406">
        <f t="shared" si="0"/>
        <v>14390</v>
      </c>
      <c r="N46" s="351">
        <v>14690</v>
      </c>
      <c r="O46" s="405">
        <v>200</v>
      </c>
      <c r="P46" s="406">
        <f t="shared" si="4"/>
        <v>14490</v>
      </c>
      <c r="Q46" s="535"/>
      <c r="R46" s="155"/>
      <c r="S46" s="21"/>
      <c r="T46" s="21"/>
      <c r="W46" s="59">
        <v>0</v>
      </c>
    </row>
    <row r="47" spans="2:23" ht="16.5" customHeight="1" x14ac:dyDescent="0.3">
      <c r="B47" s="14" t="s">
        <v>747</v>
      </c>
      <c r="C47" s="393" t="s">
        <v>836</v>
      </c>
      <c r="D47" s="15" t="s">
        <v>843</v>
      </c>
      <c r="E47" s="402">
        <v>0</v>
      </c>
      <c r="F47" s="15" t="s">
        <v>844</v>
      </c>
      <c r="G47" s="15" t="s">
        <v>255</v>
      </c>
      <c r="H47" s="331"/>
      <c r="I47" s="403"/>
      <c r="J47" s="404"/>
      <c r="K47" s="351">
        <v>14690</v>
      </c>
      <c r="L47" s="405">
        <v>200</v>
      </c>
      <c r="M47" s="406">
        <f t="shared" si="0"/>
        <v>14490</v>
      </c>
      <c r="N47" s="351">
        <v>14890</v>
      </c>
      <c r="O47" s="405">
        <v>200</v>
      </c>
      <c r="P47" s="406">
        <f t="shared" si="4"/>
        <v>14690</v>
      </c>
      <c r="Q47" s="535"/>
      <c r="R47" s="155"/>
      <c r="S47" s="21"/>
      <c r="T47" s="21"/>
      <c r="W47" s="59"/>
    </row>
    <row r="48" spans="2:23" ht="16.5" customHeight="1" x14ac:dyDescent="0.3">
      <c r="B48" s="14" t="s">
        <v>747</v>
      </c>
      <c r="C48" s="393" t="s">
        <v>836</v>
      </c>
      <c r="D48" s="15" t="s">
        <v>845</v>
      </c>
      <c r="E48" s="402">
        <v>0.1</v>
      </c>
      <c r="F48" s="15" t="s">
        <v>846</v>
      </c>
      <c r="G48" s="15" t="s">
        <v>126</v>
      </c>
      <c r="H48" s="331"/>
      <c r="I48" s="403"/>
      <c r="J48" s="404"/>
      <c r="K48" s="351">
        <v>14890</v>
      </c>
      <c r="L48" s="405">
        <v>200</v>
      </c>
      <c r="M48" s="406">
        <f t="shared" si="0"/>
        <v>14690</v>
      </c>
      <c r="N48" s="351">
        <v>15490</v>
      </c>
      <c r="O48" s="405">
        <v>200</v>
      </c>
      <c r="P48" s="406">
        <f t="shared" si="4"/>
        <v>15290</v>
      </c>
      <c r="Q48" s="535"/>
      <c r="R48" s="155"/>
      <c r="S48" s="21"/>
      <c r="T48" s="21"/>
      <c r="W48" s="59">
        <v>0</v>
      </c>
    </row>
    <row r="49" spans="2:23" ht="16.5" customHeight="1" x14ac:dyDescent="0.3">
      <c r="B49" s="14" t="s">
        <v>747</v>
      </c>
      <c r="C49" s="393" t="s">
        <v>836</v>
      </c>
      <c r="D49" s="15" t="s">
        <v>847</v>
      </c>
      <c r="E49" s="402">
        <v>0</v>
      </c>
      <c r="F49" s="15" t="s">
        <v>848</v>
      </c>
      <c r="G49" s="15" t="s">
        <v>255</v>
      </c>
      <c r="H49" s="331"/>
      <c r="I49" s="403"/>
      <c r="J49" s="404"/>
      <c r="K49" s="351">
        <v>14990</v>
      </c>
      <c r="L49" s="405">
        <v>200</v>
      </c>
      <c r="M49" s="406">
        <f t="shared" si="0"/>
        <v>14790</v>
      </c>
      <c r="N49" s="351">
        <v>15690</v>
      </c>
      <c r="O49" s="405">
        <v>200</v>
      </c>
      <c r="P49" s="406">
        <f t="shared" si="4"/>
        <v>15490</v>
      </c>
      <c r="Q49" s="535"/>
      <c r="R49" s="155"/>
      <c r="S49" s="21"/>
      <c r="T49" s="21"/>
      <c r="W49" s="59"/>
    </row>
    <row r="50" spans="2:23" ht="16.5" customHeight="1" x14ac:dyDescent="0.3">
      <c r="B50" s="14" t="s">
        <v>747</v>
      </c>
      <c r="C50" s="393" t="s">
        <v>836</v>
      </c>
      <c r="D50" t="s">
        <v>849</v>
      </c>
      <c r="E50" s="402">
        <v>0.1</v>
      </c>
      <c r="F50" s="15" t="s">
        <v>850</v>
      </c>
      <c r="G50" s="15" t="s">
        <v>126</v>
      </c>
      <c r="H50" s="331"/>
      <c r="I50" s="403"/>
      <c r="J50" s="404"/>
      <c r="K50" s="351">
        <v>14390</v>
      </c>
      <c r="L50" s="405">
        <v>200</v>
      </c>
      <c r="M50" s="406">
        <f t="shared" si="0"/>
        <v>14190</v>
      </c>
      <c r="N50" s="351">
        <v>14590</v>
      </c>
      <c r="O50" s="405">
        <v>200</v>
      </c>
      <c r="P50" s="406">
        <f t="shared" si="4"/>
        <v>14390</v>
      </c>
      <c r="Q50" s="535"/>
      <c r="R50" s="155"/>
      <c r="S50" s="21"/>
      <c r="T50" s="21"/>
      <c r="W50" s="59">
        <v>0</v>
      </c>
    </row>
    <row r="51" spans="2:23" ht="16.5" customHeight="1" x14ac:dyDescent="0.3">
      <c r="B51" s="14" t="s">
        <v>747</v>
      </c>
      <c r="C51" s="393" t="s">
        <v>836</v>
      </c>
      <c r="D51" t="s">
        <v>851</v>
      </c>
      <c r="E51" s="402">
        <v>0</v>
      </c>
      <c r="F51" s="15" t="s">
        <v>852</v>
      </c>
      <c r="G51" s="15" t="s">
        <v>255</v>
      </c>
      <c r="H51" s="331"/>
      <c r="I51" s="403"/>
      <c r="J51" s="404"/>
      <c r="K51" s="351">
        <v>14490</v>
      </c>
      <c r="L51" s="405">
        <v>200</v>
      </c>
      <c r="M51" s="406">
        <f t="shared" si="0"/>
        <v>14290</v>
      </c>
      <c r="N51" s="351">
        <v>14790</v>
      </c>
      <c r="O51" s="405">
        <v>200</v>
      </c>
      <c r="P51" s="406">
        <f t="shared" si="4"/>
        <v>14590</v>
      </c>
      <c r="Q51" s="535"/>
      <c r="R51" s="155"/>
      <c r="S51" s="21"/>
      <c r="T51" s="21"/>
      <c r="W51" s="59"/>
    </row>
    <row r="52" spans="2:23" ht="16.5" customHeight="1" x14ac:dyDescent="0.3">
      <c r="B52" s="14" t="s">
        <v>747</v>
      </c>
      <c r="C52" s="393" t="s">
        <v>836</v>
      </c>
      <c r="D52" s="15" t="s">
        <v>853</v>
      </c>
      <c r="E52" s="402">
        <v>0.1</v>
      </c>
      <c r="F52" s="15" t="s">
        <v>854</v>
      </c>
      <c r="G52" s="15" t="s">
        <v>126</v>
      </c>
      <c r="H52" s="331"/>
      <c r="I52" s="403"/>
      <c r="J52" s="404"/>
      <c r="K52" s="351">
        <v>15490</v>
      </c>
      <c r="L52" s="405">
        <v>200</v>
      </c>
      <c r="M52" s="406">
        <f t="shared" si="0"/>
        <v>15290</v>
      </c>
      <c r="N52" s="351">
        <v>15990</v>
      </c>
      <c r="O52" s="405">
        <v>200</v>
      </c>
      <c r="P52" s="406">
        <f t="shared" si="4"/>
        <v>15790</v>
      </c>
      <c r="Q52" s="535"/>
      <c r="R52" s="155"/>
      <c r="S52" s="21"/>
      <c r="T52" s="21"/>
      <c r="W52" s="59">
        <v>0</v>
      </c>
    </row>
    <row r="53" spans="2:23" ht="16.5" customHeight="1" x14ac:dyDescent="0.3">
      <c r="B53" s="14" t="s">
        <v>747</v>
      </c>
      <c r="C53" s="393" t="s">
        <v>836</v>
      </c>
      <c r="D53" s="15" t="s">
        <v>855</v>
      </c>
      <c r="E53" s="402">
        <v>0</v>
      </c>
      <c r="F53" s="15" t="s">
        <v>856</v>
      </c>
      <c r="G53" s="15" t="s">
        <v>255</v>
      </c>
      <c r="H53" s="331"/>
      <c r="I53" s="403"/>
      <c r="J53" s="404"/>
      <c r="K53" s="351">
        <v>15590</v>
      </c>
      <c r="L53" s="405">
        <v>200</v>
      </c>
      <c r="M53" s="406">
        <f t="shared" si="0"/>
        <v>15390</v>
      </c>
      <c r="N53" s="351">
        <v>16190</v>
      </c>
      <c r="O53" s="405">
        <v>200</v>
      </c>
      <c r="P53" s="406">
        <f t="shared" si="4"/>
        <v>15990</v>
      </c>
      <c r="Q53" s="535"/>
      <c r="R53" s="155"/>
      <c r="S53" s="21"/>
      <c r="T53" s="21"/>
      <c r="W53" s="59"/>
    </row>
    <row r="54" spans="2:23" ht="16.5" customHeight="1" x14ac:dyDescent="0.3">
      <c r="B54" s="14" t="s">
        <v>747</v>
      </c>
      <c r="C54" s="393" t="s">
        <v>836</v>
      </c>
      <c r="D54" s="15" t="s">
        <v>857</v>
      </c>
      <c r="E54" s="402">
        <v>0.1</v>
      </c>
      <c r="F54" s="15" t="s">
        <v>858</v>
      </c>
      <c r="G54" s="15" t="s">
        <v>126</v>
      </c>
      <c r="H54" s="331"/>
      <c r="I54" s="403"/>
      <c r="J54" s="404"/>
      <c r="K54" s="351">
        <v>16190</v>
      </c>
      <c r="L54" s="405">
        <v>200</v>
      </c>
      <c r="M54" s="406">
        <f t="shared" si="0"/>
        <v>15990</v>
      </c>
      <c r="N54" s="351">
        <v>16790</v>
      </c>
      <c r="O54" s="405">
        <v>200</v>
      </c>
      <c r="P54" s="406">
        <f t="shared" si="4"/>
        <v>16590</v>
      </c>
      <c r="Q54" s="535"/>
      <c r="R54" s="155"/>
      <c r="S54" s="21"/>
      <c r="T54" s="21"/>
      <c r="W54" s="59">
        <v>0</v>
      </c>
    </row>
    <row r="55" spans="2:23" ht="16.5" customHeight="1" thickBot="1" x14ac:dyDescent="0.35">
      <c r="B55" s="30" t="s">
        <v>747</v>
      </c>
      <c r="C55" s="395" t="s">
        <v>836</v>
      </c>
      <c r="D55" s="35" t="s">
        <v>859</v>
      </c>
      <c r="E55" s="407">
        <v>0</v>
      </c>
      <c r="F55" s="35" t="s">
        <v>860</v>
      </c>
      <c r="G55" s="35" t="s">
        <v>255</v>
      </c>
      <c r="H55" s="340"/>
      <c r="I55" s="408"/>
      <c r="J55" s="409"/>
      <c r="K55" s="466">
        <v>16290</v>
      </c>
      <c r="L55" s="467">
        <v>200</v>
      </c>
      <c r="M55" s="468">
        <f t="shared" si="0"/>
        <v>16090</v>
      </c>
      <c r="N55" s="466">
        <v>16990</v>
      </c>
      <c r="O55" s="467">
        <v>200</v>
      </c>
      <c r="P55" s="468">
        <f t="shared" si="4"/>
        <v>16790</v>
      </c>
      <c r="Q55" s="536"/>
      <c r="R55" s="49"/>
      <c r="S55" s="49"/>
      <c r="T55" s="49"/>
      <c r="U55" s="46"/>
      <c r="V55" s="46"/>
      <c r="W55" s="61"/>
    </row>
    <row r="56" spans="2:23" ht="16.5" customHeight="1" x14ac:dyDescent="0.3">
      <c r="B56" s="14" t="s">
        <v>747</v>
      </c>
      <c r="C56" s="393" t="s">
        <v>861</v>
      </c>
      <c r="D56" s="10" t="s">
        <v>862</v>
      </c>
      <c r="E56" s="402">
        <v>0.1</v>
      </c>
      <c r="F56" s="10" t="s">
        <v>863</v>
      </c>
      <c r="G56" s="15" t="s">
        <v>126</v>
      </c>
      <c r="H56" s="329"/>
      <c r="I56" s="330"/>
      <c r="J56" s="331"/>
      <c r="K56" s="332">
        <v>14590</v>
      </c>
      <c r="L56" s="333">
        <v>200</v>
      </c>
      <c r="M56" s="334">
        <f t="shared" si="0"/>
        <v>14390</v>
      </c>
      <c r="N56" s="332">
        <v>14590</v>
      </c>
      <c r="O56" s="333">
        <v>0</v>
      </c>
      <c r="P56" s="334">
        <f t="shared" si="4"/>
        <v>14590</v>
      </c>
      <c r="Q56" s="465"/>
      <c r="R56" s="155"/>
      <c r="S56" s="21"/>
      <c r="T56" s="21"/>
      <c r="W56" s="59">
        <v>0</v>
      </c>
    </row>
    <row r="57" spans="2:23" ht="16.5" customHeight="1" x14ac:dyDescent="0.3">
      <c r="B57" s="14" t="s">
        <v>747</v>
      </c>
      <c r="C57" s="393" t="s">
        <v>861</v>
      </c>
      <c r="D57" s="10" t="s">
        <v>864</v>
      </c>
      <c r="E57" s="402">
        <v>0</v>
      </c>
      <c r="F57" s="10" t="s">
        <v>865</v>
      </c>
      <c r="G57" s="15" t="s">
        <v>255</v>
      </c>
      <c r="H57" s="329"/>
      <c r="I57" s="330"/>
      <c r="J57" s="331"/>
      <c r="K57" s="332">
        <v>14690</v>
      </c>
      <c r="L57" s="333">
        <v>200</v>
      </c>
      <c r="M57" s="334">
        <f t="shared" si="0"/>
        <v>14490</v>
      </c>
      <c r="N57" s="332">
        <v>14890</v>
      </c>
      <c r="O57" s="333">
        <v>0</v>
      </c>
      <c r="P57" s="334">
        <f t="shared" si="4"/>
        <v>14890</v>
      </c>
      <c r="Q57" s="465"/>
      <c r="R57" s="155"/>
      <c r="S57" s="21"/>
      <c r="T57" s="21"/>
      <c r="W57" s="59"/>
    </row>
    <row r="58" spans="2:23" ht="16.5" customHeight="1" x14ac:dyDescent="0.3">
      <c r="B58" s="14" t="s">
        <v>747</v>
      </c>
      <c r="C58" s="393" t="s">
        <v>861</v>
      </c>
      <c r="D58" s="10" t="s">
        <v>866</v>
      </c>
      <c r="E58" s="394">
        <v>7.4999999999999997E-2</v>
      </c>
      <c r="F58" s="10" t="s">
        <v>867</v>
      </c>
      <c r="G58" s="15" t="s">
        <v>126</v>
      </c>
      <c r="H58" s="329"/>
      <c r="I58" s="330"/>
      <c r="J58" s="331"/>
      <c r="K58" s="332">
        <v>15690</v>
      </c>
      <c r="L58" s="333">
        <v>200</v>
      </c>
      <c r="M58" s="334">
        <f t="shared" si="0"/>
        <v>15490</v>
      </c>
      <c r="N58" s="412">
        <v>16190</v>
      </c>
      <c r="O58" s="413">
        <v>200</v>
      </c>
      <c r="P58" s="334">
        <f>N58-O58</f>
        <v>15990</v>
      </c>
      <c r="Q58" s="465"/>
      <c r="R58" s="155"/>
      <c r="S58" s="21"/>
      <c r="T58" s="21"/>
      <c r="W58" s="59">
        <v>0</v>
      </c>
    </row>
    <row r="59" spans="2:23" ht="16.5" customHeight="1" x14ac:dyDescent="0.3">
      <c r="B59" s="14" t="s">
        <v>747</v>
      </c>
      <c r="C59" s="393" t="s">
        <v>861</v>
      </c>
      <c r="D59" s="10" t="s">
        <v>868</v>
      </c>
      <c r="E59" s="394">
        <v>0</v>
      </c>
      <c r="F59" s="10" t="s">
        <v>869</v>
      </c>
      <c r="G59" s="15" t="s">
        <v>255</v>
      </c>
      <c r="H59" s="329"/>
      <c r="I59" s="330"/>
      <c r="J59" s="331"/>
      <c r="K59" s="332">
        <v>15890</v>
      </c>
      <c r="L59" s="333">
        <v>200</v>
      </c>
      <c r="M59" s="334">
        <f t="shared" si="0"/>
        <v>15690</v>
      </c>
      <c r="N59" s="412">
        <v>16490</v>
      </c>
      <c r="O59" s="413">
        <v>200</v>
      </c>
      <c r="P59" s="334">
        <f>N59-O59</f>
        <v>16290</v>
      </c>
      <c r="Q59" s="465"/>
      <c r="R59" s="155"/>
      <c r="S59" s="21"/>
      <c r="T59" s="21"/>
      <c r="W59" s="59"/>
    </row>
    <row r="60" spans="2:23" ht="16.5" customHeight="1" x14ac:dyDescent="0.3">
      <c r="B60" s="14" t="s">
        <v>747</v>
      </c>
      <c r="C60" s="393" t="s">
        <v>861</v>
      </c>
      <c r="D60" s="10" t="s">
        <v>870</v>
      </c>
      <c r="E60" s="394">
        <v>7.4999999999999997E-2</v>
      </c>
      <c r="F60" s="10" t="s">
        <v>871</v>
      </c>
      <c r="G60" s="15" t="s">
        <v>126</v>
      </c>
      <c r="H60" s="329"/>
      <c r="I60" s="330"/>
      <c r="J60" s="331"/>
      <c r="K60" s="332">
        <v>16790</v>
      </c>
      <c r="L60" s="333">
        <v>200</v>
      </c>
      <c r="M60" s="334">
        <f t="shared" si="0"/>
        <v>16590</v>
      </c>
      <c r="N60" s="412">
        <v>17490</v>
      </c>
      <c r="O60" s="413">
        <v>200</v>
      </c>
      <c r="P60" s="334">
        <f>N60-O60</f>
        <v>17290</v>
      </c>
      <c r="Q60" s="465"/>
      <c r="R60" s="155"/>
      <c r="S60" s="21"/>
      <c r="T60" s="21"/>
      <c r="W60" s="59">
        <v>0</v>
      </c>
    </row>
    <row r="61" spans="2:23" ht="16.5" customHeight="1" thickBot="1" x14ac:dyDescent="0.35">
      <c r="B61" s="14" t="s">
        <v>747</v>
      </c>
      <c r="C61" s="393" t="s">
        <v>861</v>
      </c>
      <c r="D61" s="10" t="s">
        <v>872</v>
      </c>
      <c r="E61" s="394">
        <v>0</v>
      </c>
      <c r="F61" s="10" t="s">
        <v>873</v>
      </c>
      <c r="G61" s="15" t="s">
        <v>255</v>
      </c>
      <c r="H61" s="329"/>
      <c r="I61" s="330"/>
      <c r="J61" s="331"/>
      <c r="K61" s="332">
        <v>16990</v>
      </c>
      <c r="L61" s="333">
        <v>200</v>
      </c>
      <c r="M61" s="334">
        <f t="shared" si="0"/>
        <v>16790</v>
      </c>
      <c r="N61" s="412">
        <v>17790</v>
      </c>
      <c r="O61" s="413">
        <v>200</v>
      </c>
      <c r="P61" s="334">
        <f>N61-O61</f>
        <v>17590</v>
      </c>
      <c r="Q61" s="465"/>
      <c r="R61" s="155"/>
      <c r="S61" s="21"/>
      <c r="T61" s="21"/>
      <c r="W61" s="59"/>
    </row>
    <row r="62" spans="2:23" ht="16.5" customHeight="1" x14ac:dyDescent="0.3">
      <c r="B62" s="70" t="s">
        <v>747</v>
      </c>
      <c r="C62" s="391" t="s">
        <v>874</v>
      </c>
      <c r="D62" s="71" t="s">
        <v>875</v>
      </c>
      <c r="E62" s="392">
        <v>0</v>
      </c>
      <c r="F62" s="71" t="s">
        <v>876</v>
      </c>
      <c r="G62" s="42" t="s">
        <v>126</v>
      </c>
      <c r="H62" s="320"/>
      <c r="I62" s="321"/>
      <c r="J62" s="322"/>
      <c r="K62" s="323">
        <v>15990</v>
      </c>
      <c r="L62" s="324">
        <v>200</v>
      </c>
      <c r="M62" s="325">
        <f t="shared" si="0"/>
        <v>15790</v>
      </c>
      <c r="N62" s="410">
        <v>16490</v>
      </c>
      <c r="O62" s="411">
        <v>200</v>
      </c>
      <c r="P62" s="325">
        <f>N62-O62</f>
        <v>16290</v>
      </c>
      <c r="Q62" s="528" t="s">
        <v>877</v>
      </c>
      <c r="R62" s="151">
        <v>7.0000000000000007E-2</v>
      </c>
      <c r="S62" s="73">
        <v>7.0000000000000007E-2</v>
      </c>
      <c r="T62" s="73">
        <v>7.0000000000000007E-2</v>
      </c>
      <c r="U62" s="74"/>
      <c r="V62" s="74" t="s">
        <v>835</v>
      </c>
      <c r="W62" s="58">
        <v>0</v>
      </c>
    </row>
    <row r="63" spans="2:23" ht="16.5" customHeight="1" x14ac:dyDescent="0.3">
      <c r="B63" s="14" t="s">
        <v>747</v>
      </c>
      <c r="C63" s="393" t="s">
        <v>874</v>
      </c>
      <c r="D63" s="10" t="s">
        <v>878</v>
      </c>
      <c r="E63" s="394">
        <v>0</v>
      </c>
      <c r="F63" s="10" t="s">
        <v>879</v>
      </c>
      <c r="G63" s="15" t="s">
        <v>255</v>
      </c>
      <c r="H63" s="329"/>
      <c r="I63" s="330"/>
      <c r="J63" s="331"/>
      <c r="K63" s="332">
        <v>16990</v>
      </c>
      <c r="L63" s="333">
        <v>200</v>
      </c>
      <c r="M63" s="334">
        <f t="shared" si="0"/>
        <v>16790</v>
      </c>
      <c r="N63" s="412">
        <v>17490</v>
      </c>
      <c r="O63" s="413">
        <v>200</v>
      </c>
      <c r="P63" s="334">
        <f t="shared" ref="P63:P70" si="5">N63-O63</f>
        <v>17290</v>
      </c>
      <c r="Q63" s="529"/>
      <c r="R63" s="155">
        <v>7.0000000000000007E-2</v>
      </c>
      <c r="S63" s="21">
        <v>7.0000000000000007E-2</v>
      </c>
      <c r="T63" s="21">
        <v>7.0000000000000007E-2</v>
      </c>
      <c r="V63" t="e">
        <v>#N/A</v>
      </c>
      <c r="W63" s="59">
        <v>0</v>
      </c>
    </row>
    <row r="64" spans="2:23" ht="16.5" customHeight="1" x14ac:dyDescent="0.3">
      <c r="B64" s="14" t="s">
        <v>747</v>
      </c>
      <c r="C64" s="393" t="s">
        <v>874</v>
      </c>
      <c r="D64" s="10" t="s">
        <v>880</v>
      </c>
      <c r="E64" s="394">
        <v>0</v>
      </c>
      <c r="F64" s="10" t="s">
        <v>881</v>
      </c>
      <c r="G64" s="15" t="s">
        <v>126</v>
      </c>
      <c r="H64" s="329"/>
      <c r="I64" s="330"/>
      <c r="J64" s="331"/>
      <c r="K64" s="332">
        <v>16790</v>
      </c>
      <c r="L64" s="333">
        <v>200</v>
      </c>
      <c r="M64" s="334">
        <f t="shared" si="0"/>
        <v>16590</v>
      </c>
      <c r="N64" s="412">
        <v>17190</v>
      </c>
      <c r="O64" s="413">
        <v>200</v>
      </c>
      <c r="P64" s="334">
        <f t="shared" si="5"/>
        <v>16990</v>
      </c>
      <c r="Q64" s="529"/>
      <c r="R64" s="155">
        <v>7.0000000000000007E-2</v>
      </c>
      <c r="S64" s="21">
        <v>7.0000000000000007E-2</v>
      </c>
      <c r="T64" s="21">
        <v>7.0000000000000007E-2</v>
      </c>
      <c r="V64" t="e">
        <v>#N/A</v>
      </c>
      <c r="W64" s="59">
        <v>0</v>
      </c>
    </row>
    <row r="65" spans="2:23" ht="16.5" customHeight="1" x14ac:dyDescent="0.3">
      <c r="B65" s="14" t="s">
        <v>747</v>
      </c>
      <c r="C65" s="393" t="s">
        <v>874</v>
      </c>
      <c r="D65" s="10" t="s">
        <v>882</v>
      </c>
      <c r="E65" s="394">
        <v>0</v>
      </c>
      <c r="F65" s="10" t="s">
        <v>883</v>
      </c>
      <c r="G65" s="15" t="s">
        <v>255</v>
      </c>
      <c r="H65" s="329"/>
      <c r="I65" s="330"/>
      <c r="J65" s="331"/>
      <c r="K65" s="332">
        <v>17790</v>
      </c>
      <c r="L65" s="333">
        <v>200</v>
      </c>
      <c r="M65" s="334">
        <f t="shared" si="0"/>
        <v>17590</v>
      </c>
      <c r="N65" s="412">
        <v>18190</v>
      </c>
      <c r="O65" s="413">
        <v>200</v>
      </c>
      <c r="P65" s="334">
        <f t="shared" si="5"/>
        <v>17990</v>
      </c>
      <c r="Q65" s="529"/>
      <c r="R65" s="155">
        <v>7.0000000000000007E-2</v>
      </c>
      <c r="S65" s="21">
        <v>7.0000000000000007E-2</v>
      </c>
      <c r="T65" s="21">
        <v>7.0000000000000007E-2</v>
      </c>
      <c r="V65" t="e">
        <v>#N/A</v>
      </c>
      <c r="W65" s="59">
        <v>0</v>
      </c>
    </row>
    <row r="66" spans="2:23" ht="16.5" customHeight="1" x14ac:dyDescent="0.3">
      <c r="B66" s="14" t="s">
        <v>747</v>
      </c>
      <c r="C66" s="393" t="s">
        <v>874</v>
      </c>
      <c r="D66" s="10" t="s">
        <v>884</v>
      </c>
      <c r="E66" s="394">
        <v>0</v>
      </c>
      <c r="F66" s="10" t="s">
        <v>885</v>
      </c>
      <c r="G66" s="15" t="s">
        <v>239</v>
      </c>
      <c r="H66" s="329"/>
      <c r="I66" s="330"/>
      <c r="J66" s="331"/>
      <c r="K66" s="332">
        <v>18190</v>
      </c>
      <c r="L66" s="333">
        <v>200</v>
      </c>
      <c r="M66" s="334">
        <f t="shared" si="0"/>
        <v>17990</v>
      </c>
      <c r="N66" s="412">
        <v>18690</v>
      </c>
      <c r="O66" s="413">
        <v>200</v>
      </c>
      <c r="P66" s="334">
        <f t="shared" si="5"/>
        <v>18490</v>
      </c>
      <c r="Q66" s="529"/>
      <c r="R66" s="155">
        <v>7.0000000000000007E-2</v>
      </c>
      <c r="S66" s="21">
        <v>7.0000000000000007E-2</v>
      </c>
      <c r="T66" s="21">
        <v>7.0000000000000007E-2</v>
      </c>
      <c r="V66" t="e">
        <v>#N/A</v>
      </c>
      <c r="W66" s="59">
        <v>0</v>
      </c>
    </row>
    <row r="67" spans="2:23" ht="21.6" customHeight="1" thickBot="1" x14ac:dyDescent="0.35">
      <c r="B67" s="30" t="s">
        <v>747</v>
      </c>
      <c r="C67" s="395" t="s">
        <v>874</v>
      </c>
      <c r="D67" s="34" t="s">
        <v>886</v>
      </c>
      <c r="E67" s="396">
        <v>0</v>
      </c>
      <c r="F67" s="34" t="s">
        <v>887</v>
      </c>
      <c r="G67" s="35" t="s">
        <v>239</v>
      </c>
      <c r="H67" s="338"/>
      <c r="I67" s="339"/>
      <c r="J67" s="340"/>
      <c r="K67" s="341">
        <v>19490</v>
      </c>
      <c r="L67" s="342">
        <v>200</v>
      </c>
      <c r="M67" s="343">
        <f t="shared" si="0"/>
        <v>19290</v>
      </c>
      <c r="N67" s="469">
        <v>20090</v>
      </c>
      <c r="O67" s="470">
        <v>200</v>
      </c>
      <c r="P67" s="343">
        <f t="shared" si="5"/>
        <v>19890</v>
      </c>
      <c r="Q67" s="530"/>
      <c r="R67" s="161">
        <v>7.0000000000000007E-2</v>
      </c>
      <c r="S67" s="49">
        <v>7.0000000000000007E-2</v>
      </c>
      <c r="T67" s="49">
        <v>7.0000000000000007E-2</v>
      </c>
      <c r="U67" s="46"/>
      <c r="V67" s="46" t="s">
        <v>888</v>
      </c>
      <c r="W67" s="61">
        <v>0</v>
      </c>
    </row>
    <row r="68" spans="2:23" ht="47.4" customHeight="1" x14ac:dyDescent="0.3">
      <c r="B68" s="70" t="s">
        <v>747</v>
      </c>
      <c r="C68" s="391" t="s">
        <v>889</v>
      </c>
      <c r="D68" s="71" t="s">
        <v>890</v>
      </c>
      <c r="E68" s="392">
        <v>0</v>
      </c>
      <c r="F68" s="71" t="s">
        <v>891</v>
      </c>
      <c r="G68" s="42" t="s">
        <v>239</v>
      </c>
      <c r="H68" s="320"/>
      <c r="I68" s="321"/>
      <c r="J68" s="322"/>
      <c r="K68" s="323">
        <v>14390</v>
      </c>
      <c r="L68" s="324">
        <v>200</v>
      </c>
      <c r="M68" s="325">
        <f t="shared" si="0"/>
        <v>14190</v>
      </c>
      <c r="N68" s="410">
        <v>14590</v>
      </c>
      <c r="O68" s="411">
        <v>200</v>
      </c>
      <c r="P68" s="325">
        <f t="shared" si="5"/>
        <v>14390</v>
      </c>
      <c r="Q68" s="352" t="s">
        <v>892</v>
      </c>
      <c r="R68" s="151">
        <v>7.0000000000000007E-2</v>
      </c>
      <c r="S68" s="73">
        <v>7.0000000000000007E-2</v>
      </c>
      <c r="T68" s="73">
        <v>7.0000000000000007E-2</v>
      </c>
      <c r="U68" s="74"/>
      <c r="V68" s="74" t="s">
        <v>888</v>
      </c>
      <c r="W68" s="58" t="s">
        <v>893</v>
      </c>
    </row>
    <row r="69" spans="2:23" ht="41.4" customHeight="1" x14ac:dyDescent="0.3">
      <c r="B69" s="14" t="s">
        <v>747</v>
      </c>
      <c r="C69" s="393" t="s">
        <v>889</v>
      </c>
      <c r="D69" s="10" t="s">
        <v>894</v>
      </c>
      <c r="E69" s="394">
        <v>0</v>
      </c>
      <c r="F69" s="10" t="s">
        <v>895</v>
      </c>
      <c r="G69" s="15" t="s">
        <v>239</v>
      </c>
      <c r="H69" s="329"/>
      <c r="I69" s="330"/>
      <c r="J69" s="331"/>
      <c r="K69" s="332">
        <v>14790</v>
      </c>
      <c r="L69" s="333">
        <v>200</v>
      </c>
      <c r="M69" s="334">
        <f t="shared" si="0"/>
        <v>14590</v>
      </c>
      <c r="N69" s="412">
        <v>14990</v>
      </c>
      <c r="O69" s="413">
        <v>200</v>
      </c>
      <c r="P69" s="334">
        <f t="shared" si="5"/>
        <v>14790</v>
      </c>
      <c r="Q69" s="353" t="s">
        <v>892</v>
      </c>
      <c r="R69" s="155">
        <v>7.0000000000000007E-2</v>
      </c>
      <c r="S69" s="21">
        <v>7.0000000000000007E-2</v>
      </c>
      <c r="T69" s="21">
        <v>7.0000000000000007E-2</v>
      </c>
      <c r="V69" t="s">
        <v>896</v>
      </c>
      <c r="W69" s="59" t="s">
        <v>893</v>
      </c>
    </row>
    <row r="70" spans="2:23" ht="16.5" customHeight="1" thickBot="1" x14ac:dyDescent="0.35">
      <c r="B70" s="30" t="s">
        <v>747</v>
      </c>
      <c r="C70" s="395" t="s">
        <v>889</v>
      </c>
      <c r="D70" s="34" t="s">
        <v>897</v>
      </c>
      <c r="E70" s="396">
        <v>0</v>
      </c>
      <c r="F70" s="34" t="s">
        <v>898</v>
      </c>
      <c r="G70" s="35" t="s">
        <v>239</v>
      </c>
      <c r="H70" s="338"/>
      <c r="I70" s="339"/>
      <c r="J70" s="340"/>
      <c r="K70" s="341">
        <v>15290</v>
      </c>
      <c r="L70" s="342">
        <v>200</v>
      </c>
      <c r="M70" s="343">
        <f t="shared" si="0"/>
        <v>15090</v>
      </c>
      <c r="N70" s="469">
        <v>15490</v>
      </c>
      <c r="O70" s="470">
        <v>200</v>
      </c>
      <c r="P70" s="343">
        <f t="shared" si="5"/>
        <v>15290</v>
      </c>
      <c r="Q70" s="47"/>
      <c r="R70" s="161">
        <v>7.0000000000000007E-2</v>
      </c>
      <c r="S70" s="49">
        <v>7.0000000000000007E-2</v>
      </c>
      <c r="T70" s="49">
        <v>7.0000000000000007E-2</v>
      </c>
      <c r="U70" s="46"/>
      <c r="V70" s="46" t="s">
        <v>896</v>
      </c>
      <c r="W70" s="61" t="s">
        <v>893</v>
      </c>
    </row>
    <row r="71" spans="2:23" ht="16.5" customHeight="1" x14ac:dyDescent="0.3">
      <c r="B71" s="70" t="s">
        <v>747</v>
      </c>
      <c r="C71" s="391" t="s">
        <v>899</v>
      </c>
      <c r="D71" s="71" t="s">
        <v>900</v>
      </c>
      <c r="E71" s="392">
        <v>0</v>
      </c>
      <c r="F71" s="71" t="s">
        <v>901</v>
      </c>
      <c r="G71" s="42" t="s">
        <v>239</v>
      </c>
      <c r="H71" s="323">
        <v>14390</v>
      </c>
      <c r="I71" s="324">
        <v>400</v>
      </c>
      <c r="J71" s="354">
        <f t="shared" si="3"/>
        <v>13990</v>
      </c>
      <c r="K71" s="323">
        <v>16990</v>
      </c>
      <c r="L71" s="324">
        <v>400</v>
      </c>
      <c r="M71" s="325">
        <f t="shared" si="0"/>
        <v>16590</v>
      </c>
      <c r="N71" s="410">
        <v>16990</v>
      </c>
      <c r="O71" s="411">
        <v>200</v>
      </c>
      <c r="P71" s="325">
        <f>N71-O71</f>
        <v>16790</v>
      </c>
      <c r="Q71" s="355"/>
      <c r="R71" s="151">
        <v>7.0000000000000007E-2</v>
      </c>
      <c r="S71" s="73">
        <v>7.0000000000000007E-2</v>
      </c>
      <c r="T71" s="73">
        <v>7.0000000000000007E-2</v>
      </c>
      <c r="U71" s="74"/>
      <c r="V71" s="74" t="s">
        <v>902</v>
      </c>
      <c r="W71" s="58" t="s">
        <v>893</v>
      </c>
    </row>
    <row r="72" spans="2:23" ht="16.5" customHeight="1" thickBot="1" x14ac:dyDescent="0.35">
      <c r="B72" s="30" t="s">
        <v>747</v>
      </c>
      <c r="C72" s="395" t="s">
        <v>899</v>
      </c>
      <c r="D72" s="34" t="s">
        <v>903</v>
      </c>
      <c r="E72" s="396">
        <v>0</v>
      </c>
      <c r="F72" s="34" t="s">
        <v>904</v>
      </c>
      <c r="G72" s="35" t="s">
        <v>239</v>
      </c>
      <c r="H72" s="338"/>
      <c r="I72" s="339"/>
      <c r="J72" s="340"/>
      <c r="K72" s="341">
        <v>18590</v>
      </c>
      <c r="L72" s="342">
        <v>400</v>
      </c>
      <c r="M72" s="343">
        <f t="shared" si="0"/>
        <v>18190</v>
      </c>
      <c r="N72" s="469">
        <v>18790</v>
      </c>
      <c r="O72" s="470">
        <v>200</v>
      </c>
      <c r="P72" s="343">
        <f>N72-O72</f>
        <v>18590</v>
      </c>
      <c r="Q72" s="47"/>
      <c r="R72" s="161">
        <v>7.0000000000000007E-2</v>
      </c>
      <c r="S72" s="49">
        <v>7.0000000000000007E-2</v>
      </c>
      <c r="T72" s="49">
        <v>7.0000000000000007E-2</v>
      </c>
      <c r="U72" s="46"/>
      <c r="V72" s="46" t="s">
        <v>905</v>
      </c>
      <c r="W72" s="61" t="s">
        <v>893</v>
      </c>
    </row>
    <row r="73" spans="2:23" ht="16.5" customHeight="1" x14ac:dyDescent="0.3">
      <c r="B73" s="70" t="s">
        <v>747</v>
      </c>
      <c r="C73" s="391" t="s">
        <v>906</v>
      </c>
      <c r="D73" s="71" t="s">
        <v>907</v>
      </c>
      <c r="E73" s="392">
        <v>0</v>
      </c>
      <c r="F73" s="71" t="s">
        <v>908</v>
      </c>
      <c r="G73" s="42" t="s">
        <v>239</v>
      </c>
      <c r="H73" s="356"/>
      <c r="I73" s="321"/>
      <c r="J73" s="357">
        <f t="shared" si="3"/>
        <v>0</v>
      </c>
      <c r="K73" s="323">
        <v>18490</v>
      </c>
      <c r="L73" s="324">
        <v>400</v>
      </c>
      <c r="M73" s="323">
        <f t="shared" si="0"/>
        <v>18090</v>
      </c>
      <c r="N73" s="410">
        <v>18490</v>
      </c>
      <c r="O73" s="324">
        <v>200</v>
      </c>
      <c r="P73" s="325">
        <f t="shared" ref="P73:P76" si="6">N73-O73</f>
        <v>18290</v>
      </c>
      <c r="Q73" s="355"/>
      <c r="R73" s="151">
        <v>7.0000000000000007E-2</v>
      </c>
      <c r="S73" s="73">
        <v>7.0000000000000007E-2</v>
      </c>
      <c r="T73" s="73">
        <v>7.0000000000000007E-2</v>
      </c>
      <c r="U73" s="74"/>
      <c r="V73" s="74" t="s">
        <v>909</v>
      </c>
      <c r="W73" s="58" t="s">
        <v>893</v>
      </c>
    </row>
    <row r="74" spans="2:23" ht="16.5" customHeight="1" thickBot="1" x14ac:dyDescent="0.35">
      <c r="B74" s="30" t="s">
        <v>747</v>
      </c>
      <c r="C74" s="395" t="s">
        <v>906</v>
      </c>
      <c r="D74" s="34" t="s">
        <v>910</v>
      </c>
      <c r="E74" s="396">
        <v>0</v>
      </c>
      <c r="F74" s="34" t="s">
        <v>911</v>
      </c>
      <c r="G74" s="35" t="s">
        <v>239</v>
      </c>
      <c r="H74" s="358"/>
      <c r="I74" s="339"/>
      <c r="J74" s="359">
        <f t="shared" si="3"/>
        <v>0</v>
      </c>
      <c r="K74" s="341">
        <v>20390</v>
      </c>
      <c r="L74" s="342">
        <v>400</v>
      </c>
      <c r="M74" s="341">
        <f t="shared" si="0"/>
        <v>19990</v>
      </c>
      <c r="N74" s="469">
        <v>20590</v>
      </c>
      <c r="O74" s="342">
        <v>200</v>
      </c>
      <c r="P74" s="343">
        <f t="shared" si="6"/>
        <v>20390</v>
      </c>
      <c r="Q74" s="47"/>
      <c r="R74" s="161">
        <v>7.0000000000000007E-2</v>
      </c>
      <c r="S74" s="49">
        <v>7.0000000000000007E-2</v>
      </c>
      <c r="T74" s="49">
        <v>7.0000000000000007E-2</v>
      </c>
      <c r="U74" s="46"/>
      <c r="V74" s="46" t="e">
        <v>#N/A</v>
      </c>
      <c r="W74" s="61" t="s">
        <v>893</v>
      </c>
    </row>
    <row r="75" spans="2:23" ht="16.5" customHeight="1" x14ac:dyDescent="0.3">
      <c r="B75" s="70" t="s">
        <v>747</v>
      </c>
      <c r="C75" s="391" t="s">
        <v>912</v>
      </c>
      <c r="D75" s="71" t="s">
        <v>913</v>
      </c>
      <c r="E75" s="392">
        <v>0</v>
      </c>
      <c r="F75" s="71" t="s">
        <v>914</v>
      </c>
      <c r="G75" s="42" t="s">
        <v>239</v>
      </c>
      <c r="H75" s="323">
        <v>25690</v>
      </c>
      <c r="I75" s="324">
        <v>500</v>
      </c>
      <c r="J75" s="354">
        <f t="shared" si="3"/>
        <v>25190</v>
      </c>
      <c r="K75" s="323">
        <v>28490</v>
      </c>
      <c r="L75" s="324">
        <v>500</v>
      </c>
      <c r="M75" s="323">
        <f t="shared" si="0"/>
        <v>27990</v>
      </c>
      <c r="N75" s="323">
        <v>29590</v>
      </c>
      <c r="O75" s="324">
        <v>300</v>
      </c>
      <c r="P75" s="325">
        <f t="shared" si="6"/>
        <v>29290</v>
      </c>
      <c r="Q75" s="355"/>
      <c r="R75" s="151"/>
      <c r="S75" s="73"/>
      <c r="T75" s="73"/>
      <c r="U75" s="74"/>
      <c r="V75" s="74"/>
      <c r="W75" s="58">
        <v>0</v>
      </c>
    </row>
    <row r="76" spans="2:23" ht="16.5" customHeight="1" thickBot="1" x14ac:dyDescent="0.35">
      <c r="B76" s="30" t="s">
        <v>747</v>
      </c>
      <c r="C76" s="395" t="s">
        <v>912</v>
      </c>
      <c r="D76" s="34" t="s">
        <v>915</v>
      </c>
      <c r="E76" s="396">
        <v>0</v>
      </c>
      <c r="F76" s="34" t="s">
        <v>916</v>
      </c>
      <c r="G76" s="35" t="s">
        <v>239</v>
      </c>
      <c r="H76" s="338"/>
      <c r="I76" s="339"/>
      <c r="J76" s="340"/>
      <c r="K76" s="341">
        <v>29990</v>
      </c>
      <c r="L76" s="342">
        <v>500</v>
      </c>
      <c r="M76" s="341">
        <f t="shared" si="0"/>
        <v>29490</v>
      </c>
      <c r="N76" s="341">
        <v>30890</v>
      </c>
      <c r="O76" s="342">
        <v>300</v>
      </c>
      <c r="P76" s="343">
        <f t="shared" si="6"/>
        <v>30590</v>
      </c>
      <c r="Q76" s="47"/>
      <c r="R76" s="161"/>
      <c r="S76" s="49"/>
      <c r="T76" s="49"/>
      <c r="U76" s="46"/>
      <c r="V76" s="46"/>
      <c r="W76" s="61">
        <v>0</v>
      </c>
    </row>
    <row r="86" spans="2:17" ht="16.5" hidden="1" customHeight="1" x14ac:dyDescent="0.3">
      <c r="B86" s="14" t="s">
        <v>249</v>
      </c>
      <c r="C86" s="393" t="s">
        <v>250</v>
      </c>
      <c r="D86" s="10" t="s">
        <v>253</v>
      </c>
      <c r="E86" s="394">
        <v>0</v>
      </c>
      <c r="F86" s="10" t="s">
        <v>254</v>
      </c>
      <c r="G86" s="15"/>
      <c r="H86" s="22"/>
      <c r="I86" s="20"/>
      <c r="J86" s="20"/>
      <c r="K86" s="22"/>
      <c r="L86" s="20"/>
      <c r="M86" s="20"/>
      <c r="N86" s="20"/>
      <c r="O86" s="20"/>
      <c r="P86" s="20"/>
      <c r="Q86" s="32"/>
    </row>
    <row r="87" spans="2:17" ht="16.5" hidden="1" customHeight="1" x14ac:dyDescent="0.3">
      <c r="B87" s="14" t="s">
        <v>249</v>
      </c>
      <c r="C87" s="393" t="s">
        <v>250</v>
      </c>
      <c r="D87" s="10" t="s">
        <v>258</v>
      </c>
      <c r="E87" s="394">
        <v>0</v>
      </c>
      <c r="F87" s="10" t="s">
        <v>259</v>
      </c>
      <c r="G87" s="15"/>
      <c r="H87" s="22"/>
      <c r="I87" s="20"/>
      <c r="J87" s="20"/>
      <c r="K87" s="22"/>
      <c r="L87" s="20"/>
      <c r="M87" s="20"/>
      <c r="N87" s="20"/>
      <c r="O87" s="20"/>
      <c r="P87" s="20"/>
      <c r="Q87" s="32"/>
    </row>
    <row r="88" spans="2:17" ht="16.5" hidden="1" customHeight="1" x14ac:dyDescent="0.3">
      <c r="B88" s="14" t="s">
        <v>249</v>
      </c>
      <c r="C88" s="393" t="s">
        <v>250</v>
      </c>
      <c r="D88" s="10" t="s">
        <v>262</v>
      </c>
      <c r="E88" s="394">
        <v>0</v>
      </c>
      <c r="F88" s="10" t="s">
        <v>263</v>
      </c>
      <c r="G88" s="15"/>
      <c r="H88" s="22"/>
      <c r="I88" s="20"/>
      <c r="J88" s="20"/>
      <c r="K88" s="22"/>
      <c r="L88" s="20"/>
      <c r="M88" s="20"/>
      <c r="N88" s="20"/>
      <c r="O88" s="20"/>
      <c r="P88" s="20"/>
      <c r="Q88" s="32"/>
    </row>
    <row r="89" spans="2:17" ht="16.5" hidden="1" customHeight="1" thickBot="1" x14ac:dyDescent="0.35">
      <c r="B89" s="30" t="s">
        <v>249</v>
      </c>
      <c r="C89" s="395" t="s">
        <v>250</v>
      </c>
      <c r="D89" s="34" t="s">
        <v>266</v>
      </c>
      <c r="E89" s="396">
        <v>0</v>
      </c>
      <c r="F89" s="34" t="s">
        <v>267</v>
      </c>
      <c r="G89" s="35"/>
      <c r="H89" s="36"/>
      <c r="I89" s="38"/>
      <c r="J89" s="38"/>
      <c r="K89" s="36"/>
      <c r="L89" s="38"/>
      <c r="M89" s="38"/>
      <c r="N89" s="38"/>
      <c r="O89" s="38"/>
      <c r="P89" s="38"/>
      <c r="Q89" s="37"/>
    </row>
  </sheetData>
  <mergeCells count="12">
    <mergeCell ref="Q62:Q67"/>
    <mergeCell ref="B1:G1"/>
    <mergeCell ref="B2:G2"/>
    <mergeCell ref="H4:J4"/>
    <mergeCell ref="K4:M4"/>
    <mergeCell ref="N4:P4"/>
    <mergeCell ref="Q6:Q9"/>
    <mergeCell ref="Q10:Q17"/>
    <mergeCell ref="Q18:Q25"/>
    <mergeCell ref="Q26:Q31"/>
    <mergeCell ref="Q32:Q43"/>
    <mergeCell ref="Q44:Q55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c 1 5 8 9 3 6 8 - 3 6 0 8 - 4 8 0 e - 8 0 0 8 - 2 b 4 4 8 2 b a c 8 8 2 "   x m l n s = " h t t p : / / s c h e m a s . m i c r o s o f t . c o m / D a t a M a s h u p " > A A A A A H o G A A B Q S w M E F A A C A A g A Y I H /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Y I H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B / 1 C C J F C V c Q M A A O V A A A A T A B w A R m 9 y b X V s Y X M v U 2 V j d G l v b j E u b S C i G A A o o B Q A A A A A A A A A A A A A A A A A A A A A A A A A A A D t m O 1 u 2 j A U h v 8 j 9 R 6 s T J V A Y s C 6 a R q b + o M G R m l H i w g t 0 q o K m c Q F q 4 7 N b I e x I q 5 q l 7 A b m 5 O 0 h f C x g N g f p I O E S O J z j v 3 6 4 + V R F H E 1 F R w 5 8 e + 7 L 0 e Z o 4 w a Y k k 8 9 K 3 V s 8 9 7 d c K J x A y d I k Z 0 B p n P t a Q D w s 2 D 2 s Q l r N A V 8 r E v x G O 2 S / o F W 3 B N u F Z Z a 6 j 1 S H 0 u F g c y G A m P S F c U o r o j Q b k u u M I v K q q J K l Z r b f u 6 V W v f 9 J q V 9 m W t 0 7 i q F 5 1 o A M c n p a p w A z + s V 2 w d 2 + + P z y p 9 R l 1 R P K u a t p Y k L h U q c W O u 3 p q v P c R 8 g H l h w t T E y u U R D x j L I y 0 D k s t H E h L S e h 3 c Z 8 T o i Y V N 7 x q a + K d W I s b K X 1 L u n V p R q H U / u 6 t i j e / j Y m + s r 5 R h h R 4 o 0 x J 7 W F m m V h R Y c A g z E 9 s W P 1 V 2 T Z d 5 R L A 7 R N k 7 2 0 i U 4 t 6 k W X b N Q X X s K m z l c i / l O 3 Q k k I v 9 P s W e m B f v S M z V g 5 C + L V j g 8 8 6 v E V H Z 1 c H k p 1 M r 7 s A y c 2 C C k C Y T P c u j q d X E 0 s W r T 8 1 y s d X g W y I V / f O b r z T Y w u 8 H S t N w Z p b b 4 n V B Z r u M g n D t q I c 9 d F J 6 9 w n d O F W U d S q t n M l p c P 3 x Q y E U E C W d C b 4 p Z T X 4 u Q f q j 4 T U Z n 7 k d u U 9 g j g Z C J d i N x R l 7 h k a E + 6 R x Q r r e h O + S R K c K I Q 9 G l 5 h Z q 7 D j K 3 F l 3 c X X 9 5 B f H r 5 N P E b e 9 s o v r y t + J P S z u L j l O 3 E b 1 E + R f z m 3 j a J P y m t i G 9 w 1 5 w 4 O h Z q c S / 9 K 6 a c H v M 6 s p V D H N r x 8 w 5 s G a c 1 K X h A 5 k O f R 5 T T I i I t y x G z V y e K n c b Y y 4 + A 6 q T V t Y k v x i Q O C G 0 o a V r 5 B Q 9 K O d + 7 n c + U 8 7 L b f k / Z f 7 v s n / m c x X 4 s p E f 4 0 p + D 2 b b Z d X M a O v a L N V + b P F m o K L M g H u W D p E G v a 1 y w 6 X X N S b O O I 6 r k N W S W y 1 C + Y e D L b N A 5 T D a g Z h e S / 8 A G H W A D Y A N g A 2 A D Y A N g A 2 C D B B v U u w f J B v X u 3 l g w V w 5 Y A F g A W A B Y A F g A W A B Y E G H B + e 1 B Y s E 5 H m O 2 N x n M x Q M Z A B k A G Q A Z A B k A G Q A Z R G R w U b E P E g 0 u s L s 3 G J g a Q A Z A B k A G Q A Z A B k A G Q A Y J M m h + P 0 g w a O I n D + + N B n P x Q A Z A B k A G Q A Z A B k A G Q A Y R G b S v D p I M 2 k Z N w P T e b D C X D 2 w A b A B s A G w A b A B s A G w Q s Y F z m G 8 N n O A p e K R 7 o 4 E D r w 0 A D Q A N A A 0 A D Q A N A A 3 + A l B L A Q I t A B Q A A g A I A G C B / 1 B F m R n Y p w A A A P g A A A A S A A A A A A A A A A A A A A A A A A A A A A B D b 2 5 m a W c v U G F j a 2 F n Z S 5 4 b W x Q S w E C L Q A U A A I A C A B g g f 9 Q D 8 r p q 6 Q A A A D p A A A A E w A A A A A A A A A A A A A A A A D z A A A A W 0 N v b n R l b n R f V H l w Z X N d L n h t b F B L A Q I t A B Q A A g A I A G C B / 1 C C J F C V c Q M A A O V A A A A T A A A A A A A A A A A A A A A A A O Q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8 A A A A A A A A 6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X 0 N I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U w Y T U 4 N D c t M j E 5 N S 0 0 M 2 F l L W E x N D Y t N T U 4 N D R l Y j V k Y j N k I i A v P j x F b n R y e S B U e X B l P S J G a W x s T G F z d F V w Z G F 0 Z W Q i I F Z h b H V l P S J k M j A x O S 0 x M S 0 x M 1 Q x M z o y M D o 0 O C 4 2 N T Y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0 N I X 0 d l b m V y Y W w v V G l w b y B j Y W 1 i a W F k b y 5 7 T W F y Y 2 E s M X 0 m c X V v d D s s J n F 1 b 3 Q 7 U 2 V j d G l v b j E v T F B f Q 0 h f R 2 V u Z X J h b C 9 U a X B v I G N h b W J p Y W R v L n t N b 2 R l b G 8 s M n 0 m c X V v d D s s J n F 1 b 3 Q 7 U 2 V j d G l v b j E v T F B f Q 0 h f R 2 V u Z X J h b C 9 U a X B v I G N h b W J p Y W R v L n t W Z X J z a c O z b i w z f S Z x d W 9 0 O y w m c X V v d D t T Z W N 0 a W 9 u M S 9 M U F 9 D S F 9 H Z W 5 l c m F s L 1 R p c G 8 g Y 2 F t Y m l h Z G 8 u e 0 N v b W J 1 c 3 R p Y m x l L D R 9 J n F 1 b 3 Q 7 L C Z x d W 9 0 O 1 N l Y 3 R p b 2 4 x L 0 x Q X 0 N I X 0 d l b m V y Y W w v V G l w b y B j Y W 1 i a W F k b y 5 7 U H J l Y 2 l v I G V u I H B 1 Y m x p Y 2 l k Y W Q g M j A x O C B V U 0 Q g K F N B U C k s N X 0 m c X V v d D s s J n F 1 b 3 Q 7 U 2 V j d G l v b j E v T F B f Q 0 h f R 2 V u Z X J h b C 9 U a X B v I G N h b W J p Y W R v L n t Q c m V j a W 8 g a W 1 w b 3 J 0 Y W R v c i A y M D E 4 I F V T R C A o U 0 F Q K S w 3 f S Z x d W 9 0 O y w m c X V v d D t T Z W N 0 a W 9 u M S 9 M U F 9 D S F 9 H Z W 5 l c m F s L 1 R p c G 8 g Y 2 F t Y m l h Z G 8 u e 1 B y b 2 1 v Y 2 l v b m V z I G F k a W N p b 2 5 h b G V z I D I w M T g s O X 0 m c X V v d D s s J n F 1 b 3 Q 7 U 2 V j d G l v b j E v T F B f Q 0 h f R 2 V u Z X J h b C 9 U a X B v I G N h b W J p Y W R v L n t Q c m V j a W 8 g Z W 4 g c H V i b G l j a W R h Z C A y M D E 5 I F V T R C A o U 0 F Q K S w x M H 0 m c X V v d D s s J n F 1 b 3 Q 7 U 2 V j d G l v b j E v T F B f Q 0 h f R 2 V u Z X J h b C 9 U a X B v I G N h b W J p Y W R v L n t Q c m V j a W 8 g a W 1 w b 3 J 0 Y W R v c i A y M D E 5 I F V T R C A o U 0 F Q K S w x M n 0 m c X V v d D s s J n F 1 b 3 Q 7 U 2 V j d G l v b j E v T F B f Q 0 h f R 2 V u Z X J h b C 9 U a X B v I G N h b W J p Y W R v L n t Q c m 9 t b 2 N p b 2 5 l c y B h Z G l j a W 9 u Y W x l c y A y M D E 5 L D E 0 f S Z x d W 9 0 O y w m c X V v d D t T Z W N 0 a W 9 u M S 9 M U F 9 D S F 9 H Z W 5 l c m F s L 1 R p c G 8 g Y 2 F t Y m l h Z G 8 u e 1 B y Z W N p b y B l b i B w d W J s a W N p Z G F k I D I w M j A g V V N E I C h T Q V A p L D E 1 f S Z x d W 9 0 O y w m c X V v d D t T Z W N 0 a W 9 u M S 9 M U F 9 D S F 9 H Z W 5 l c m F s L 1 R p c G 8 g Y 2 F t Y m l h Z G 8 u e 1 B y Z W N p b y B p b X B v c n R h Z G 9 y I D I w M j A g V V N E I C h T Q V A p L D E 3 f S Z x d W 9 0 O y w m c X V v d D t T Z W N 0 a W 9 u M S 9 M U F 9 D S F 9 H Z W 5 l c m F s L 1 R p c G 8 g Y 2 F t Y m l h Z G 8 u e 1 B y b 2 1 v Y 2 l v b m V z I G F k a W N p b 2 5 h b G V z I D I w M j A s M T l 9 J n F 1 b 3 Q 7 L C Z x d W 9 0 O 1 N l Y 3 R p b 2 4 x L 0 x Q X 0 N I X 0 d l b m V y Y W w v V G l w b y B j Y W 1 i a W F k b y 5 7 S W 5 j Z W 5 0 a X Z v c y A y M D E 4 I F V T R C w y M H 0 m c X V v d D s s J n F 1 b 3 Q 7 U 2 V j d G l v b j E v T F B f Q 0 h f R 2 V u Z X J h b C 9 U a X B v I G N h b W J p Y W R v L n t J b m N l b n R p d m 9 z I D I w M T k g V V N E L D I x f S Z x d W 9 0 O y w m c X V v d D t T Z W N 0 a W 9 u M S 9 M U F 9 D S F 9 H Z W 5 l c m F s L 1 R p c G 8 g Y 2 F t Y m l h Z G 8 u e 0 l u Y 2 V u d G l 2 b 3 M g M j A y M C B V U 0 Q s M j J 9 J n F 1 b 3 Q 7 L C Z x d W 9 0 O 1 N l Y 3 R p b 2 4 x L 0 x Q X 0 N I X 0 d l b m V y Y W w v V G l w b y B j Y W 1 i a W F k b y 5 7 T W F y Z 2 V u I D I w M T g s M j N 9 J n F 1 b 3 Q 7 L C Z x d W 9 0 O 1 N l Y 3 R p b 2 4 x L 0 x Q X 0 N I X 0 d l b m V y Y W w v V G l w b y B j Y W 1 i a W F k b y 5 7 T W F y Z 2 V u I D I w M T k s M j R 9 J n F 1 b 3 Q 7 L C Z x d W 9 0 O 1 N l Y 3 R p b 2 4 x L 0 x Q X 0 N I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D S F 9 H Z W 5 l c m F s L 1 R p c G 8 g Y 2 F t Y m l h Z G 8 u e 0 1 h c m N h L D F 9 J n F 1 b 3 Q 7 L C Z x d W 9 0 O 1 N l Y 3 R p b 2 4 x L 0 x Q X 0 N I X 0 d l b m V y Y W w v V G l w b y B j Y W 1 i a W F k b y 5 7 T W 9 k Z W x v L D J 9 J n F 1 b 3 Q 7 L C Z x d W 9 0 O 1 N l Y 3 R p b 2 4 x L 0 x Q X 0 N I X 0 d l b m V y Y W w v V G l w b y B j Y W 1 i a W F k b y 5 7 V m V y c 2 n D s 2 4 s M 3 0 m c X V v d D s s J n F 1 b 3 Q 7 U 2 V j d G l v b j E v T F B f Q 0 h f R 2 V u Z X J h b C 9 U a X B v I G N h b W J p Y W R v L n t D b 2 1 i d X N 0 a W J s Z S w 0 f S Z x d W 9 0 O y w m c X V v d D t T Z W N 0 a W 9 u M S 9 M U F 9 D S F 9 H Z W 5 l c m F s L 1 R p c G 8 g Y 2 F t Y m l h Z G 8 u e 1 B y Z W N p b y B l b i B w d W J s a W N p Z G F k I D I w M T g g V V N E I C h T Q V A p L D V 9 J n F 1 b 3 Q 7 L C Z x d W 9 0 O 1 N l Y 3 R p b 2 4 x L 0 x Q X 0 N I X 0 d l b m V y Y W w v V G l w b y B j Y W 1 i a W F k b y 5 7 U H J l Y 2 l v I G l t c G 9 y d G F k b 3 I g M j A x O C B V U 0 Q g K F N B U C k s N 3 0 m c X V v d D s s J n F 1 b 3 Q 7 U 2 V j d G l v b j E v T F B f Q 0 h f R 2 V u Z X J h b C 9 U a X B v I G N h b W J p Y W R v L n t Q c m 9 t b 2 N p b 2 5 l c y B h Z G l j a W 9 u Y W x l c y A y M D E 4 L D l 9 J n F 1 b 3 Q 7 L C Z x d W 9 0 O 1 N l Y 3 R p b 2 4 x L 0 x Q X 0 N I X 0 d l b m V y Y W w v V G l w b y B j Y W 1 i a W F k b y 5 7 U H J l Y 2 l v I G V u I H B 1 Y m x p Y 2 l k Y W Q g M j A x O S B V U 0 Q g K F N B U C k s M T B 9 J n F 1 b 3 Q 7 L C Z x d W 9 0 O 1 N l Y 3 R p b 2 4 x L 0 x Q X 0 N I X 0 d l b m V y Y W w v V G l w b y B j Y W 1 i a W F k b y 5 7 U H J l Y 2 l v I G l t c G 9 y d G F k b 3 I g M j A x O S B V U 0 Q g K F N B U C k s M T J 9 J n F 1 b 3 Q 7 L C Z x d W 9 0 O 1 N l Y 3 R p b 2 4 x L 0 x Q X 0 N I X 0 d l b m V y Y W w v V G l w b y B j Y W 1 i a W F k b y 5 7 U H J v b W 9 j a W 9 u Z X M g Y W R p Y 2 l v b m F s Z X M g M j A x O S w x N H 0 m c X V v d D s s J n F 1 b 3 Q 7 U 2 V j d G l v b j E v T F B f Q 0 h f R 2 V u Z X J h b C 9 U a X B v I G N h b W J p Y W R v L n t Q c m V j a W 8 g Z W 4 g c H V i b G l j a W R h Z C A y M D I w I F V T R C A o U 0 F Q K S w x N X 0 m c X V v d D s s J n F 1 b 3 Q 7 U 2 V j d G l v b j E v T F B f Q 0 h f R 2 V u Z X J h b C 9 U a X B v I G N h b W J p Y W R v L n t Q c m V j a W 8 g a W 1 w b 3 J 0 Y W R v c i A y M D I w I F V T R C A o U 0 F Q K S w x N 3 0 m c X V v d D s s J n F 1 b 3 Q 7 U 2 V j d G l v b j E v T F B f Q 0 h f R 2 V u Z X J h b C 9 U a X B v I G N h b W J p Y W R v L n t Q c m 9 t b 2 N p b 2 5 l c y B h Z G l j a W 9 u Y W x l c y A y M D I w L D E 5 f S Z x d W 9 0 O y w m c X V v d D t T Z W N 0 a W 9 u M S 9 M U F 9 D S F 9 H Z W 5 l c m F s L 1 R p c G 8 g Y 2 F t Y m l h Z G 8 u e 0 l u Y 2 V u d G l 2 b 3 M g M j A x O C B V U 0 Q s M j B 9 J n F 1 b 3 Q 7 L C Z x d W 9 0 O 1 N l Y 3 R p b 2 4 x L 0 x Q X 0 N I X 0 d l b m V y Y W w v V G l w b y B j Y W 1 i a W F k b y 5 7 S W 5 j Z W 5 0 a X Z v c y A y M D E 5 I F V T R C w y M X 0 m c X V v d D s s J n F 1 b 3 Q 7 U 2 V j d G l v b j E v T F B f Q 0 h f R 2 V u Z X J h b C 9 U a X B v I G N h b W J p Y W R v L n t J b m N l b n R p d m 9 z I D I w M j A g V V N E L D I y f S Z x d W 9 0 O y w m c X V v d D t T Z W N 0 a W 9 u M S 9 M U F 9 D S F 9 H Z W 5 l c m F s L 1 R p c G 8 g Y 2 F t Y m l h Z G 8 u e 0 1 h c m d l b i A y M D E 4 L D I z f S Z x d W 9 0 O y w m c X V v d D t T Z W N 0 a W 9 u M S 9 M U F 9 D S F 9 H Z W 5 l c m F s L 1 R p c G 8 g Y 2 F t Y m l h Z G 8 u e 0 1 h c m d l b i A y M D E 5 L D I 0 f S Z x d W 9 0 O y w m c X V v d D t T Z W N 0 a W 9 u M S 9 M U F 9 D S F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Q 0 h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I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R 1 d f R 2 V u Z X J h b C I g L z 4 8 R W 5 0 c n k g V H l w Z T 0 i R m l s b G V k Q 2 9 t c G x l d G V S Z X N 1 b H R U b 1 d v c m t z a G V l d C I g V m F s d W U 9 I m w x I i A v P j x F b n R y e S B U e X B l P S J R d W V y e U l E I i B W Y W x 1 Z T 0 i c z d j Z T V k N G Q 0 L T I z M 2 I t N D R k M S 0 4 N T Y 5 L W N m Z m Y 5 N W Y 2 M j I y Z i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U 1 M z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R 1 d f R 2 V u Z X J h b C 9 U a X B v I G N h b W J p Y W R v L n t N Y X J j Y S w x f S Z x d W 9 0 O y w m c X V v d D t T Z W N 0 a W 9 u M S 9 M U F 9 H V 1 9 H Z W 5 l c m F s L 1 R p c G 8 g Y 2 F t Y m l h Z G 8 u e 0 1 v Z G V s b y w y f S Z x d W 9 0 O y w m c X V v d D t T Z W N 0 a W 9 u M S 9 M U F 9 H V 1 9 H Z W 5 l c m F s L 1 R p c G 8 g Y 2 F t Y m l h Z G 8 u e 1 Z l c n N p w 7 N u L D N 9 J n F 1 b 3 Q 7 L C Z x d W 9 0 O 1 N l Y 3 R p b 2 4 x L 0 x Q X 0 d X X 0 d l b m V y Y W w v V G l w b y B j Y W 1 i a W F k b y 5 7 Q 2 9 t Y n V z d G l i b G U s N H 0 m c X V v d D s s J n F 1 b 3 Q 7 U 2 V j d G l v b j E v T F B f R 1 d f R 2 V u Z X J h b C 9 U a X B v I G N h b W J p Y W R v L n t Q c m V j a W 8 g Z W 4 g c H V i b G l j a W R h Z C A y M D E 4 I F V T R C A o U 0 F Q K S w 1 f S Z x d W 9 0 O y w m c X V v d D t T Z W N 0 a W 9 u M S 9 M U F 9 H V 1 9 H Z W 5 l c m F s L 1 R p c G 8 g Y 2 F t Y m l h Z G 8 u e 1 B y Z W N p b y B p b X B v c n R h Z G 9 y I D I w M T g g V V N E I C h T Q V A p L D d 9 J n F 1 b 3 Q 7 L C Z x d W 9 0 O 1 N l Y 3 R p b 2 4 x L 0 x Q X 0 d X X 0 d l b m V y Y W w v V G l w b y B j Y W 1 i a W F k b y 5 7 U H J v b W 9 j a W 9 u Z X M g Y W R p Y 2 l v b m F s Z X M g M j A x O C w 5 f S Z x d W 9 0 O y w m c X V v d D t T Z W N 0 a W 9 u M S 9 M U F 9 H V 1 9 H Z W 5 l c m F s L 1 R p c G 8 g Y 2 F t Y m l h Z G 8 u e 1 B y Z W N p b y B l b i B w d W J s a W N p Z G F k I D I w M T k g V V N E I C h T Q V A p L D E w f S Z x d W 9 0 O y w m c X V v d D t T Z W N 0 a W 9 u M S 9 M U F 9 H V 1 9 H Z W 5 l c m F s L 1 R p c G 8 g Y 2 F t Y m l h Z G 8 u e 1 B y Z W N p b y B p b X B v c n R h Z G 9 y I D I w M T k g V V N E I C h T Q V A p L D E y f S Z x d W 9 0 O y w m c X V v d D t T Z W N 0 a W 9 u M S 9 M U F 9 H V 1 9 H Z W 5 l c m F s L 1 R p c G 8 g Y 2 F t Y m l h Z G 8 u e 1 B y b 2 1 v Y 2 l v b m V z I G F k a W N p b 2 5 h b G V z I D I w M T k s M T R 9 J n F 1 b 3 Q 7 L C Z x d W 9 0 O 1 N l Y 3 R p b 2 4 x L 0 x Q X 0 d X X 0 d l b m V y Y W w v V G l w b y B j Y W 1 i a W F k b y 5 7 U H J l Y 2 l v I G V u I H B 1 Y m x p Y 2 l k Y W Q g M j A y M C B V U 0 Q g K F N B U C k s M T V 9 J n F 1 b 3 Q 7 L C Z x d W 9 0 O 1 N l Y 3 R p b 2 4 x L 0 x Q X 0 d X X 0 d l b m V y Y W w v V G l w b y B j Y W 1 i a W F k b y 5 7 U H J l Y 2 l v I G l t c G 9 y d G F k b 3 I g M j A y M C B V U 0 Q g K F N B U C k s M T d 9 J n F 1 b 3 Q 7 L C Z x d W 9 0 O 1 N l Y 3 R p b 2 4 x L 0 x Q X 0 d X X 0 d l b m V y Y W w v V G l w b y B j Y W 1 i a W F k b y 5 7 U H J v b W 9 j a W 9 u Z X M g Y W R p Y 2 l v b m F s Z X M g M j A y M C w x O X 0 m c X V v d D s s J n F 1 b 3 Q 7 U 2 V j d G l v b j E v T F B f R 1 d f R 2 V u Z X J h b C 9 U a X B v I G N h b W J p Y W R v L n t J b m N l b n R p d m 9 z I D I w M T g g V V N E L D I w f S Z x d W 9 0 O y w m c X V v d D t T Z W N 0 a W 9 u M S 9 M U F 9 H V 1 9 H Z W 5 l c m F s L 1 R p c G 8 g Y 2 F t Y m l h Z G 8 u e 0 l u Y 2 V u d G l 2 b 3 M g M j A x O S B V U 0 Q s M j F 9 J n F 1 b 3 Q 7 L C Z x d W 9 0 O 1 N l Y 3 R p b 2 4 x L 0 x Q X 0 d X X 0 d l b m V y Y W w v V G l w b y B j Y W 1 i a W F k b y 5 7 S W 5 j Z W 5 0 a X Z v c y A y M D I w I F V T R C w y M n 0 m c X V v d D s s J n F 1 b 3 Q 7 U 2 V j d G l v b j E v T F B f R 1 d f R 2 V u Z X J h b C 9 U a X B v I G N h b W J p Y W R v L n t N Y X J n Z W 4 g M j A x O C w y M 3 0 m c X V v d D s s J n F 1 b 3 Q 7 U 2 V j d G l v b j E v T F B f R 1 d f R 2 V u Z X J h b C 9 U a X B v I G N h b W J p Y W R v L n t N Y X J n Z W 4 g M j A x O S w y N H 0 m c X V v d D s s J n F 1 b 3 Q 7 U 2 V j d G l v b j E v T F B f R 1 d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d X X 0 d l b m V y Y W w v V G l w b y B j Y W 1 i a W F k b y 5 7 T W F y Y 2 E s M X 0 m c X V v d D s s J n F 1 b 3 Q 7 U 2 V j d G l v b j E v T F B f R 1 d f R 2 V u Z X J h b C 9 U a X B v I G N h b W J p Y W R v L n t N b 2 R l b G 8 s M n 0 m c X V v d D s s J n F 1 b 3 Q 7 U 2 V j d G l v b j E v T F B f R 1 d f R 2 V u Z X J h b C 9 U a X B v I G N h b W J p Y W R v L n t W Z X J z a c O z b i w z f S Z x d W 9 0 O y w m c X V v d D t T Z W N 0 a W 9 u M S 9 M U F 9 H V 1 9 H Z W 5 l c m F s L 1 R p c G 8 g Y 2 F t Y m l h Z G 8 u e 0 N v b W J 1 c 3 R p Y m x l L D R 9 J n F 1 b 3 Q 7 L C Z x d W 9 0 O 1 N l Y 3 R p b 2 4 x L 0 x Q X 0 d X X 0 d l b m V y Y W w v V G l w b y B j Y W 1 i a W F k b y 5 7 U H J l Y 2 l v I G V u I H B 1 Y m x p Y 2 l k Y W Q g M j A x O C B V U 0 Q g K F N B U C k s N X 0 m c X V v d D s s J n F 1 b 3 Q 7 U 2 V j d G l v b j E v T F B f R 1 d f R 2 V u Z X J h b C 9 U a X B v I G N h b W J p Y W R v L n t Q c m V j a W 8 g a W 1 w b 3 J 0 Y W R v c i A y M D E 4 I F V T R C A o U 0 F Q K S w 3 f S Z x d W 9 0 O y w m c X V v d D t T Z W N 0 a W 9 u M S 9 M U F 9 H V 1 9 H Z W 5 l c m F s L 1 R p c G 8 g Y 2 F t Y m l h Z G 8 u e 1 B y b 2 1 v Y 2 l v b m V z I G F k a W N p b 2 5 h b G V z I D I w M T g s O X 0 m c X V v d D s s J n F 1 b 3 Q 7 U 2 V j d G l v b j E v T F B f R 1 d f R 2 V u Z X J h b C 9 U a X B v I G N h b W J p Y W R v L n t Q c m V j a W 8 g Z W 4 g c H V i b G l j a W R h Z C A y M D E 5 I F V T R C A o U 0 F Q K S w x M H 0 m c X V v d D s s J n F 1 b 3 Q 7 U 2 V j d G l v b j E v T F B f R 1 d f R 2 V u Z X J h b C 9 U a X B v I G N h b W J p Y W R v L n t Q c m V j a W 8 g a W 1 w b 3 J 0 Y W R v c i A y M D E 5 I F V T R C A o U 0 F Q K S w x M n 0 m c X V v d D s s J n F 1 b 3 Q 7 U 2 V j d G l v b j E v T F B f R 1 d f R 2 V u Z X J h b C 9 U a X B v I G N h b W J p Y W R v L n t Q c m 9 t b 2 N p b 2 5 l c y B h Z G l j a W 9 u Y W x l c y A y M D E 5 L D E 0 f S Z x d W 9 0 O y w m c X V v d D t T Z W N 0 a W 9 u M S 9 M U F 9 H V 1 9 H Z W 5 l c m F s L 1 R p c G 8 g Y 2 F t Y m l h Z G 8 u e 1 B y Z W N p b y B l b i B w d W J s a W N p Z G F k I D I w M j A g V V N E I C h T Q V A p L D E 1 f S Z x d W 9 0 O y w m c X V v d D t T Z W N 0 a W 9 u M S 9 M U F 9 H V 1 9 H Z W 5 l c m F s L 1 R p c G 8 g Y 2 F t Y m l h Z G 8 u e 1 B y Z W N p b y B p b X B v c n R h Z G 9 y I D I w M j A g V V N E I C h T Q V A p L D E 3 f S Z x d W 9 0 O y w m c X V v d D t T Z W N 0 a W 9 u M S 9 M U F 9 H V 1 9 H Z W 5 l c m F s L 1 R p c G 8 g Y 2 F t Y m l h Z G 8 u e 1 B y b 2 1 v Y 2 l v b m V z I G F k a W N p b 2 5 h b G V z I D I w M j A s M T l 9 J n F 1 b 3 Q 7 L C Z x d W 9 0 O 1 N l Y 3 R p b 2 4 x L 0 x Q X 0 d X X 0 d l b m V y Y W w v V G l w b y B j Y W 1 i a W F k b y 5 7 S W 5 j Z W 5 0 a X Z v c y A y M D E 4 I F V T R C w y M H 0 m c X V v d D s s J n F 1 b 3 Q 7 U 2 V j d G l v b j E v T F B f R 1 d f R 2 V u Z X J h b C 9 U a X B v I G N h b W J p Y W R v L n t J b m N l b n R p d m 9 z I D I w M T k g V V N E L D I x f S Z x d W 9 0 O y w m c X V v d D t T Z W N 0 a W 9 u M S 9 M U F 9 H V 1 9 H Z W 5 l c m F s L 1 R p c G 8 g Y 2 F t Y m l h Z G 8 u e 0 l u Y 2 V u d G l 2 b 3 M g M j A y M C B V U 0 Q s M j J 9 J n F 1 b 3 Q 7 L C Z x d W 9 0 O 1 N l Y 3 R p b 2 4 x L 0 x Q X 0 d X X 0 d l b m V y Y W w v V G l w b y B j Y W 1 i a W F k b y 5 7 T W F y Z 2 V u I D I w M T g s M j N 9 J n F 1 b 3 Q 7 L C Z x d W 9 0 O 1 N l Y 3 R p b 2 4 x L 0 x Q X 0 d X X 0 d l b m V y Y W w v V G l w b y B j Y W 1 i a W F k b y 5 7 T W F y Z 2 V u I D I w M T k s M j R 9 J n F 1 b 3 Q 7 L C Z x d W 9 0 O 1 N l Y 3 R p b 2 4 x L 0 x Q X 0 d X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H V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V F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j N D B l N j h m L T R l N D E t N D I 0 N S 0 5 Y m V j L T B l N W U 4 M m I 1 Z j d l Y y I g L z 4 8 R W 5 0 c n k g V H l w Z T 0 i R m l s b E x h c 3 R V c G R h d G V k I i B W Y W x 1 Z T 0 i Z D I w M T k t M T E t M T N U M T M 6 M j A 6 N D g u N j E 1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Q 1 R f R 2 V u Z X J h b C 9 U a X B v I G N h b W J p Y W R v L n t N Y X J j Y S w x f S Z x d W 9 0 O y w m c X V v d D t T Z W N 0 a W 9 u M S 9 M U F 9 D V F 9 H Z W 5 l c m F s L 1 R p c G 8 g Y 2 F t Y m l h Z G 8 u e 0 1 v Z G V s b y w y f S Z x d W 9 0 O y w m c X V v d D t T Z W N 0 a W 9 u M S 9 M U F 9 D V F 9 H Z W 5 l c m F s L 1 R p c G 8 g Y 2 F t Y m l h Z G 8 u e 1 Z l c n N p w 7 N u L D N 9 J n F 1 b 3 Q 7 L C Z x d W 9 0 O 1 N l Y 3 R p b 2 4 x L 0 x Q X 0 N U X 0 d l b m V y Y W w v V G l w b y B j Y W 1 i a W F k b y 5 7 Q 2 9 t Y n V z d G l i b G U s N H 0 m c X V v d D s s J n F 1 b 3 Q 7 U 2 V j d G l v b j E v T F B f Q 1 R f R 2 V u Z X J h b C 9 U a X B v I G N h b W J p Y W R v L n t Q c m V j a W 8 g Z W 4 g c H V i b G l j a W R h Z C A y M D E 4 I F V T R C A o U 0 F Q K S w 1 f S Z x d W 9 0 O y w m c X V v d D t T Z W N 0 a W 9 u M S 9 M U F 9 D V F 9 H Z W 5 l c m F s L 1 R p c G 8 g Y 2 F t Y m l h Z G 8 u e 1 B y Z W N p b y B p b X B v c n R h Z G 9 y I D I w M T g g V V N E I C h T Q V A p L D d 9 J n F 1 b 3 Q 7 L C Z x d W 9 0 O 1 N l Y 3 R p b 2 4 x L 0 x Q X 0 N U X 0 d l b m V y Y W w v V G l w b y B j Y W 1 i a W F k b y 5 7 U H J v b W 9 j a W 9 u Z X M g Y W R p Y 2 l v b m F s Z X M g M j A x O C w 5 f S Z x d W 9 0 O y w m c X V v d D t T Z W N 0 a W 9 u M S 9 M U F 9 D V F 9 H Z W 5 l c m F s L 1 R p c G 8 g Y 2 F t Y m l h Z G 8 u e 1 B y Z W N p b y B l b i B w d W J s a W N p Z G F k I D I w M T k g V V N E I C h T Q V A p L D E w f S Z x d W 9 0 O y w m c X V v d D t T Z W N 0 a W 9 u M S 9 M U F 9 D V F 9 H Z W 5 l c m F s L 1 R p c G 8 g Y 2 F t Y m l h Z G 8 u e 1 B y Z W N p b y B p b X B v c n R h Z G 9 y I D I w M T k g V V N E I C h T Q V A p L D E y f S Z x d W 9 0 O y w m c X V v d D t T Z W N 0 a W 9 u M S 9 M U F 9 D V F 9 H Z W 5 l c m F s L 1 R p c G 8 g Y 2 F t Y m l h Z G 8 u e 1 B y b 2 1 v Y 2 l v b m V z I G F k a W N p b 2 5 h b G V z I D I w M T k s M T R 9 J n F 1 b 3 Q 7 L C Z x d W 9 0 O 1 N l Y 3 R p b 2 4 x L 0 x Q X 0 N U X 0 d l b m V y Y W w v V G l w b y B j Y W 1 i a W F k b y 5 7 U H J l Y 2 l v I G V u I H B 1 Y m x p Y 2 l k Y W Q g M j A y M C B V U 0 Q g K F N B U C k s M T V 9 J n F 1 b 3 Q 7 L C Z x d W 9 0 O 1 N l Y 3 R p b 2 4 x L 0 x Q X 0 N U X 0 d l b m V y Y W w v V G l w b y B j Y W 1 i a W F k b y 5 7 U H J l Y 2 l v I G l t c G 9 y d G F k b 3 I g M j A y M C B V U 0 Q g K F N B U C k s M T d 9 J n F 1 b 3 Q 7 L C Z x d W 9 0 O 1 N l Y 3 R p b 2 4 x L 0 x Q X 0 N U X 0 d l b m V y Y W w v V G l w b y B j Y W 1 i a W F k b y 5 7 U H J v b W 9 j a W 9 u Z X M g Y W R p Y 2 l v b m F s Z X M g M j A y M C w x O X 0 m c X V v d D s s J n F 1 b 3 Q 7 U 2 V j d G l v b j E v T F B f Q 1 R f R 2 V u Z X J h b C 9 U a X B v I G N h b W J p Y W R v L n t J b m N l b n R p d m 9 z I D I w M T g g V V N E L D I w f S Z x d W 9 0 O y w m c X V v d D t T Z W N 0 a W 9 u M S 9 M U F 9 D V F 9 H Z W 5 l c m F s L 1 R p c G 8 g Y 2 F t Y m l h Z G 8 u e 0 l u Y 2 V u d G l 2 b 3 M g M j A x O S B V U 0 Q s M j F 9 J n F 1 b 3 Q 7 L C Z x d W 9 0 O 1 N l Y 3 R p b 2 4 x L 0 x Q X 0 N U X 0 d l b m V y Y W w v V G l w b y B j Y W 1 i a W F k b y 5 7 S W 5 j Z W 5 0 a X Z v c y A y M D I w I F V T R C w y M n 0 m c X V v d D s s J n F 1 b 3 Q 7 U 2 V j d G l v b j E v T F B f Q 1 R f R 2 V u Z X J h b C 9 U a X B v I G N h b W J p Y W R v L n t N Y X J n Z W 4 g M j A x O C w y M 3 0 m c X V v d D s s J n F 1 b 3 Q 7 U 2 V j d G l v b j E v T F B f Q 1 R f R 2 V u Z X J h b C 9 U a X B v I G N h b W J p Y W R v L n t N Y X J n Z W 4 g M j A x O S w y N H 0 m c X V v d D s s J n F 1 b 3 Q 7 U 2 V j d G l v b j E v T F B f Q 1 R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N U X 0 d l b m V y Y W w v V G l w b y B j Y W 1 i a W F k b y 5 7 T W F y Y 2 E s M X 0 m c X V v d D s s J n F 1 b 3 Q 7 U 2 V j d G l v b j E v T F B f Q 1 R f R 2 V u Z X J h b C 9 U a X B v I G N h b W J p Y W R v L n t N b 2 R l b G 8 s M n 0 m c X V v d D s s J n F 1 b 3 Q 7 U 2 V j d G l v b j E v T F B f Q 1 R f R 2 V u Z X J h b C 9 U a X B v I G N h b W J p Y W R v L n t W Z X J z a c O z b i w z f S Z x d W 9 0 O y w m c X V v d D t T Z W N 0 a W 9 u M S 9 M U F 9 D V F 9 H Z W 5 l c m F s L 1 R p c G 8 g Y 2 F t Y m l h Z G 8 u e 0 N v b W J 1 c 3 R p Y m x l L D R 9 J n F 1 b 3 Q 7 L C Z x d W 9 0 O 1 N l Y 3 R p b 2 4 x L 0 x Q X 0 N U X 0 d l b m V y Y W w v V G l w b y B j Y W 1 i a W F k b y 5 7 U H J l Y 2 l v I G V u I H B 1 Y m x p Y 2 l k Y W Q g M j A x O C B V U 0 Q g K F N B U C k s N X 0 m c X V v d D s s J n F 1 b 3 Q 7 U 2 V j d G l v b j E v T F B f Q 1 R f R 2 V u Z X J h b C 9 U a X B v I G N h b W J p Y W R v L n t Q c m V j a W 8 g a W 1 w b 3 J 0 Y W R v c i A y M D E 4 I F V T R C A o U 0 F Q K S w 3 f S Z x d W 9 0 O y w m c X V v d D t T Z W N 0 a W 9 u M S 9 M U F 9 D V F 9 H Z W 5 l c m F s L 1 R p c G 8 g Y 2 F t Y m l h Z G 8 u e 1 B y b 2 1 v Y 2 l v b m V z I G F k a W N p b 2 5 h b G V z I D I w M T g s O X 0 m c X V v d D s s J n F 1 b 3 Q 7 U 2 V j d G l v b j E v T F B f Q 1 R f R 2 V u Z X J h b C 9 U a X B v I G N h b W J p Y W R v L n t Q c m V j a W 8 g Z W 4 g c H V i b G l j a W R h Z C A y M D E 5 I F V T R C A o U 0 F Q K S w x M H 0 m c X V v d D s s J n F 1 b 3 Q 7 U 2 V j d G l v b j E v T F B f Q 1 R f R 2 V u Z X J h b C 9 U a X B v I G N h b W J p Y W R v L n t Q c m V j a W 8 g a W 1 w b 3 J 0 Y W R v c i A y M D E 5 I F V T R C A o U 0 F Q K S w x M n 0 m c X V v d D s s J n F 1 b 3 Q 7 U 2 V j d G l v b j E v T F B f Q 1 R f R 2 V u Z X J h b C 9 U a X B v I G N h b W J p Y W R v L n t Q c m 9 t b 2 N p b 2 5 l c y B h Z G l j a W 9 u Y W x l c y A y M D E 5 L D E 0 f S Z x d W 9 0 O y w m c X V v d D t T Z W N 0 a W 9 u M S 9 M U F 9 D V F 9 H Z W 5 l c m F s L 1 R p c G 8 g Y 2 F t Y m l h Z G 8 u e 1 B y Z W N p b y B l b i B w d W J s a W N p Z G F k I D I w M j A g V V N E I C h T Q V A p L D E 1 f S Z x d W 9 0 O y w m c X V v d D t T Z W N 0 a W 9 u M S 9 M U F 9 D V F 9 H Z W 5 l c m F s L 1 R p c G 8 g Y 2 F t Y m l h Z G 8 u e 1 B y Z W N p b y B p b X B v c n R h Z G 9 y I D I w M j A g V V N E I C h T Q V A p L D E 3 f S Z x d W 9 0 O y w m c X V v d D t T Z W N 0 a W 9 u M S 9 M U F 9 D V F 9 H Z W 5 l c m F s L 1 R p c G 8 g Y 2 F t Y m l h Z G 8 u e 1 B y b 2 1 v Y 2 l v b m V z I G F k a W N p b 2 5 h b G V z I D I w M j A s M T l 9 J n F 1 b 3 Q 7 L C Z x d W 9 0 O 1 N l Y 3 R p b 2 4 x L 0 x Q X 0 N U X 0 d l b m V y Y W w v V G l w b y B j Y W 1 i a W F k b y 5 7 S W 5 j Z W 5 0 a X Z v c y A y M D E 4 I F V T R C w y M H 0 m c X V v d D s s J n F 1 b 3 Q 7 U 2 V j d G l v b j E v T F B f Q 1 R f R 2 V u Z X J h b C 9 U a X B v I G N h b W J p Y W R v L n t J b m N l b n R p d m 9 z I D I w M T k g V V N E L D I x f S Z x d W 9 0 O y w m c X V v d D t T Z W N 0 a W 9 u M S 9 M U F 9 D V F 9 H Z W 5 l c m F s L 1 R p c G 8 g Y 2 F t Y m l h Z G 8 u e 0 l u Y 2 V u d G l 2 b 3 M g M j A y M C B V U 0 Q s M j J 9 J n F 1 b 3 Q 7 L C Z x d W 9 0 O 1 N l Y 3 R p b 2 4 x L 0 x Q X 0 N U X 0 d l b m V y Y W w v V G l w b y B j Y W 1 i a W F k b y 5 7 T W F y Z 2 V u I D I w M T g s M j N 9 J n F 1 b 3 Q 7 L C Z x d W 9 0 O 1 N l Y 3 R p b 2 4 x L 0 x Q X 0 N U X 0 d l b m V y Y W w v V G l w b y B j Y W 1 i a W F k b y 5 7 T W F y Z 2 V u I D I w M T k s M j R 9 J n F 1 b 3 Q 7 L C Z x d W 9 0 O 1 N l Y 3 R p b 2 4 x L 0 x Q X 0 N U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D V F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h W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N m N j N D c 4 N z Y t Y j U x Y y 0 0 N j Y x L T k 1 Y W E t M 2 U 4 N D d l O D Y 2 O D k x I i A v P j x F b n R y e S B U e X B l P S J G a W x s R X J y b 3 J D b 3 V u d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T k t M T E t M T N U M T M 6 M j A 6 N D g u N D Y y M T g 1 O F o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I V l 9 H Z W 5 l c m F s L 1 R p c G 8 g Y 2 F t Y m l h Z G 8 u e 0 1 h c m N h L D F 9 J n F 1 b 3 Q 7 L C Z x d W 9 0 O 1 N l Y 3 R p b 2 4 x L 0 x Q X 0 h W X 0 d l b m V y Y W w v V G l w b y B j Y W 1 i a W F k b y 5 7 T W 9 k Z W x v L D J 9 J n F 1 b 3 Q 7 L C Z x d W 9 0 O 1 N l Y 3 R p b 2 4 x L 0 x Q X 0 h W X 0 d l b m V y Y W w v V G l w b y B j Y W 1 i a W F k b y 5 7 V m V y c 2 n D s 2 4 s M 3 0 m c X V v d D s s J n F 1 b 3 Q 7 U 2 V j d G l v b j E v T F B f S F Z f R 2 V u Z X J h b C 9 U a X B v I G N h b W J p Y W R v L n t D b 2 1 i d X N 0 a W J s Z S w 0 f S Z x d W 9 0 O y w m c X V v d D t T Z W N 0 a W 9 u M S 9 M U F 9 I V l 9 H Z W 5 l c m F s L 1 R p c G 8 g Y 2 F t Y m l h Z G 8 u e 1 B y Z W N p b y B l b i B w d W J s a W N p Z G F k I D I w M T g g V V N E I C h T Q V A p L D V 9 J n F 1 b 3 Q 7 L C Z x d W 9 0 O 1 N l Y 3 R p b 2 4 x L 0 x Q X 0 h W X 0 d l b m V y Y W w v V G l w b y B j Y W 1 i a W F k b y 5 7 U H J l Y 2 l v I G l t c G 9 y d G F k b 3 I g M j A x O C B V U 0 Q g K F N B U C k s N 3 0 m c X V v d D s s J n F 1 b 3 Q 7 U 2 V j d G l v b j E v T F B f S F Z f R 2 V u Z X J h b C 9 U a X B v I G N h b W J p Y W R v L n t Q c m 9 t b 2 N p b 2 5 l c y B h Z G l j a W 9 u Y W x l c y A y M D E 4 L D l 9 J n F 1 b 3 Q 7 L C Z x d W 9 0 O 1 N l Y 3 R p b 2 4 x L 0 x Q X 0 h W X 0 d l b m V y Y W w v V G l w b y B j Y W 1 i a W F k b y 5 7 U H J l Y 2 l v I G V u I H B 1 Y m x p Y 2 l k Y W Q g M j A x O S B V U 0 Q g K F N B U C k s M T B 9 J n F 1 b 3 Q 7 L C Z x d W 9 0 O 1 N l Y 3 R p b 2 4 x L 0 x Q X 0 h W X 0 d l b m V y Y W w v V G l w b y B j Y W 1 i a W F k b y 5 7 U H J l Y 2 l v I G l t c G 9 y d G F k b 3 I g M j A x O S B V U 0 Q g K F N B U C k s M T J 9 J n F 1 b 3 Q 7 L C Z x d W 9 0 O 1 N l Y 3 R p b 2 4 x L 0 x Q X 0 h W X 0 d l b m V y Y W w v V G l w b y B j Y W 1 i a W F k b y 5 7 U H J v b W 9 j a W 9 u Z X M g Y W R p Y 2 l v b m F s Z X M g M j A x O S w x N H 0 m c X V v d D s s J n F 1 b 3 Q 7 U 2 V j d G l v b j E v T F B f S F Z f R 2 V u Z X J h b C 9 U a X B v I G N h b W J p Y W R v L n t Q c m V j a W 8 g Z W 4 g c H V i b G l j a W R h Z C A y M D I w I F V T R C A o U 0 F Q K S w x N X 0 m c X V v d D s s J n F 1 b 3 Q 7 U 2 V j d G l v b j E v T F B f S F Z f R 2 V u Z X J h b C 9 U a X B v I G N h b W J p Y W R v L n t Q c m V j a W 8 g a W 1 w b 3 J 0 Y W R v c i A y M D I w I F V T R C A o U 0 F Q K S w x N 3 0 m c X V v d D s s J n F 1 b 3 Q 7 U 2 V j d G l v b j E v T F B f S F Z f R 2 V u Z X J h b C 9 U a X B v I G N h b W J p Y W R v L n t Q c m 9 t b 2 N p b 2 5 l c y B h Z G l j a W 9 u Y W x l c y A y M D I w L D E 5 f S Z x d W 9 0 O y w m c X V v d D t T Z W N 0 a W 9 u M S 9 M U F 9 I V l 9 H Z W 5 l c m F s L 1 R p c G 8 g Y 2 F t Y m l h Z G 8 u e 0 l u Y 2 V u d G l 2 b 3 M g M j A x O C B V U 0 Q s M j B 9 J n F 1 b 3 Q 7 L C Z x d W 9 0 O 1 N l Y 3 R p b 2 4 x L 0 x Q X 0 h W X 0 d l b m V y Y W w v V G l w b y B j Y W 1 i a W F k b y 5 7 S W 5 j Z W 5 0 a X Z v c y A y M D E 5 I F V T R C w y M X 0 m c X V v d D s s J n F 1 b 3 Q 7 U 2 V j d G l v b j E v T F B f S F Z f R 2 V u Z X J h b C 9 U a X B v I G N h b W J p Y W R v L n t J b m N l b n R p d m 9 z I D I w M j A g V V N E L D I y f S Z x d W 9 0 O y w m c X V v d D t T Z W N 0 a W 9 u M S 9 M U F 9 I V l 9 H Z W 5 l c m F s L 1 R p c G 8 g Y 2 F t Y m l h Z G 8 u e 0 1 h c m d l b i A y M D E 4 L D I z f S Z x d W 9 0 O y w m c X V v d D t T Z W N 0 a W 9 u M S 9 M U F 9 I V l 9 H Z W 5 l c m F s L 1 R p c G 8 g Y 2 F t Y m l h Z G 8 u e 0 1 h c m d l b i A y M D E 5 L D I 0 f S Z x d W 9 0 O y w m c X V v d D t T Z W N 0 a W 9 u M S 9 M U F 9 I V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S F Z f R 2 V u Z X J h b C 9 U a X B v I G N h b W J p Y W R v L n t N Y X J j Y S w x f S Z x d W 9 0 O y w m c X V v d D t T Z W N 0 a W 9 u M S 9 M U F 9 I V l 9 H Z W 5 l c m F s L 1 R p c G 8 g Y 2 F t Y m l h Z G 8 u e 0 1 v Z G V s b y w y f S Z x d W 9 0 O y w m c X V v d D t T Z W N 0 a W 9 u M S 9 M U F 9 I V l 9 H Z W 5 l c m F s L 1 R p c G 8 g Y 2 F t Y m l h Z G 8 u e 1 Z l c n N p w 7 N u L D N 9 J n F 1 b 3 Q 7 L C Z x d W 9 0 O 1 N l Y 3 R p b 2 4 x L 0 x Q X 0 h W X 0 d l b m V y Y W w v V G l w b y B j Y W 1 i a W F k b y 5 7 Q 2 9 t Y n V z d G l i b G U s N H 0 m c X V v d D s s J n F 1 b 3 Q 7 U 2 V j d G l v b j E v T F B f S F Z f R 2 V u Z X J h b C 9 U a X B v I G N h b W J p Y W R v L n t Q c m V j a W 8 g Z W 4 g c H V i b G l j a W R h Z C A y M D E 4 I F V T R C A o U 0 F Q K S w 1 f S Z x d W 9 0 O y w m c X V v d D t T Z W N 0 a W 9 u M S 9 M U F 9 I V l 9 H Z W 5 l c m F s L 1 R p c G 8 g Y 2 F t Y m l h Z G 8 u e 1 B y Z W N p b y B p b X B v c n R h Z G 9 y I D I w M T g g V V N E I C h T Q V A p L D d 9 J n F 1 b 3 Q 7 L C Z x d W 9 0 O 1 N l Y 3 R p b 2 4 x L 0 x Q X 0 h W X 0 d l b m V y Y W w v V G l w b y B j Y W 1 i a W F k b y 5 7 U H J v b W 9 j a W 9 u Z X M g Y W R p Y 2 l v b m F s Z X M g M j A x O C w 5 f S Z x d W 9 0 O y w m c X V v d D t T Z W N 0 a W 9 u M S 9 M U F 9 I V l 9 H Z W 5 l c m F s L 1 R p c G 8 g Y 2 F t Y m l h Z G 8 u e 1 B y Z W N p b y B l b i B w d W J s a W N p Z G F k I D I w M T k g V V N E I C h T Q V A p L D E w f S Z x d W 9 0 O y w m c X V v d D t T Z W N 0 a W 9 u M S 9 M U F 9 I V l 9 H Z W 5 l c m F s L 1 R p c G 8 g Y 2 F t Y m l h Z G 8 u e 1 B y Z W N p b y B p b X B v c n R h Z G 9 y I D I w M T k g V V N E I C h T Q V A p L D E y f S Z x d W 9 0 O y w m c X V v d D t T Z W N 0 a W 9 u M S 9 M U F 9 I V l 9 H Z W 5 l c m F s L 1 R p c G 8 g Y 2 F t Y m l h Z G 8 u e 1 B y b 2 1 v Y 2 l v b m V z I G F k a W N p b 2 5 h b G V z I D I w M T k s M T R 9 J n F 1 b 3 Q 7 L C Z x d W 9 0 O 1 N l Y 3 R p b 2 4 x L 0 x Q X 0 h W X 0 d l b m V y Y W w v V G l w b y B j Y W 1 i a W F k b y 5 7 U H J l Y 2 l v I G V u I H B 1 Y m x p Y 2 l k Y W Q g M j A y M C B V U 0 Q g K F N B U C k s M T V 9 J n F 1 b 3 Q 7 L C Z x d W 9 0 O 1 N l Y 3 R p b 2 4 x L 0 x Q X 0 h W X 0 d l b m V y Y W w v V G l w b y B j Y W 1 i a W F k b y 5 7 U H J l Y 2 l v I G l t c G 9 y d G F k b 3 I g M j A y M C B V U 0 Q g K F N B U C k s M T d 9 J n F 1 b 3 Q 7 L C Z x d W 9 0 O 1 N l Y 3 R p b 2 4 x L 0 x Q X 0 h W X 0 d l b m V y Y W w v V G l w b y B j Y W 1 i a W F k b y 5 7 U H J v b W 9 j a W 9 u Z X M g Y W R p Y 2 l v b m F s Z X M g M j A y M C w x O X 0 m c X V v d D s s J n F 1 b 3 Q 7 U 2 V j d G l v b j E v T F B f S F Z f R 2 V u Z X J h b C 9 U a X B v I G N h b W J p Y W R v L n t J b m N l b n R p d m 9 z I D I w M T g g V V N E L D I w f S Z x d W 9 0 O y w m c X V v d D t T Z W N 0 a W 9 u M S 9 M U F 9 I V l 9 H Z W 5 l c m F s L 1 R p c G 8 g Y 2 F t Y m l h Z G 8 u e 0 l u Y 2 V u d G l 2 b 3 M g M j A x O S B V U 0 Q s M j F 9 J n F 1 b 3 Q 7 L C Z x d W 9 0 O 1 N l Y 3 R p b 2 4 x L 0 x Q X 0 h W X 0 d l b m V y Y W w v V G l w b y B j Y W 1 i a W F k b y 5 7 S W 5 j Z W 5 0 a X Z v c y A y M D I w I F V T R C w y M n 0 m c X V v d D s s J n F 1 b 3 Q 7 U 2 V j d G l v b j E v T F B f S F Z f R 2 V u Z X J h b C 9 U a X B v I G N h b W J p Y W R v L n t N Y X J n Z W 4 g M j A x O C w y M 3 0 m c X V v d D s s J n F 1 b 3 Q 7 U 2 V j d G l v b j E v T F B f S F Z f R 2 V u Z X J h b C 9 U a X B v I G N h b W J p Y W R v L n t N Y X J n Z W 4 g M j A x O S w y N H 0 m c X V v d D s s J n F 1 b 3 Q 7 U 2 V j d G l v b j E v T F B f S F Z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h W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I V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1 a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h j M W Z h M T I t M z E w M y 0 0 Z j U 2 L W J h Y T k t M j B l N z g 5 Z D I z Z j Y 5 I i A v P j x F b n R y e S B U e X B l P S J G a W x s T G F z d F V w Z G F 0 Z W Q i I F Z h b H V l P S J k M j A x O S 0 x M S 0 x M 1 Q x M z o y M D o 0 O C 4 z N D E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U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N W l 9 H Z W 5 l c m F s L 1 R p c G 8 g Y 2 F t Y m l h Z G 8 u e 0 1 h c m N h L D F 9 J n F 1 b 3 Q 7 L C Z x d W 9 0 O 1 N l Y 3 R p b 2 4 x L 0 x Q X 0 1 a X 0 d l b m V y Y W w v V G l w b y B j Y W 1 i a W F k b y 5 7 T W 9 k Z W x v L D J 9 J n F 1 b 3 Q 7 L C Z x d W 9 0 O 1 N l Y 3 R p b 2 4 x L 0 x Q X 0 1 a X 0 d l b m V y Y W w v V G l w b y B j Y W 1 i a W F k b y 5 7 V m V y c 2 n D s 2 4 s M 3 0 m c X V v d D s s J n F 1 b 3 Q 7 U 2 V j d G l v b j E v T F B f T V p f R 2 V u Z X J h b C 9 U a X B v I G N h b W J p Y W R v L n t D b 2 1 i d X N 0 a W J s Z S w 0 f S Z x d W 9 0 O y w m c X V v d D t T Z W N 0 a W 9 u M S 9 M U F 9 N W l 9 H Z W 5 l c m F s L 1 R p c G 8 g Y 2 F t Y m l h Z G 8 u e 1 B y Z W N p b y B l b i B w d W J s a W N p Z G F k I D I w M T g g V V N E I C h T Q V A p L D V 9 J n F 1 b 3 Q 7 L C Z x d W 9 0 O 1 N l Y 3 R p b 2 4 x L 0 x Q X 0 1 a X 0 d l b m V y Y W w v V G l w b y B j Y W 1 i a W F k b y 5 7 U H J l Y 2 l v I G l t c G 9 y d G F k b 3 I g M j A x O C B V U 0 Q g K F N B U C k s N 3 0 m c X V v d D s s J n F 1 b 3 Q 7 U 2 V j d G l v b j E v T F B f T V p f R 2 V u Z X J h b C 9 U a X B v I G N h b W J p Y W R v L n t Q c m 9 t b 2 N p b 2 5 l c y B h Z G l j a W 9 u Y W x l c y A y M D E 4 L D l 9 J n F 1 b 3 Q 7 L C Z x d W 9 0 O 1 N l Y 3 R p b 2 4 x L 0 x Q X 0 1 a X 0 d l b m V y Y W w v V G l w b y B j Y W 1 i a W F k b y 5 7 U H J l Y 2 l v I G V u I H B 1 Y m x p Y 2 l k Y W Q g M j A x O S B V U 0 Q g K F N B U C k s M T B 9 J n F 1 b 3 Q 7 L C Z x d W 9 0 O 1 N l Y 3 R p b 2 4 x L 0 x Q X 0 1 a X 0 d l b m V y Y W w v V G l w b y B j Y W 1 i a W F k b y 5 7 U H J l Y 2 l v I G l t c G 9 y d G F k b 3 I g M j A x O S B V U 0 Q g K F N B U C k s M T J 9 J n F 1 b 3 Q 7 L C Z x d W 9 0 O 1 N l Y 3 R p b 2 4 x L 0 x Q X 0 1 a X 0 d l b m V y Y W w v V G l w b y B j Y W 1 i a W F k b y 5 7 U H J v b W 9 j a W 9 u Z X M g Y W R p Y 2 l v b m F s Z X M g M j A x O S w x N H 0 m c X V v d D s s J n F 1 b 3 Q 7 U 2 V j d G l v b j E v T F B f T V p f R 2 V u Z X J h b C 9 U a X B v I G N h b W J p Y W R v L n t Q c m V j a W 8 g Z W 4 g c H V i b G l j a W R h Z C A y M D I w I F V T R C A o U 0 F Q K S w x N X 0 m c X V v d D s s J n F 1 b 3 Q 7 U 2 V j d G l v b j E v T F B f T V p f R 2 V u Z X J h b C 9 U a X B v I G N h b W J p Y W R v L n t Q c m V j a W 8 g a W 1 w b 3 J 0 Y W R v c i A y M D I w I F V T R C A o U 0 F Q K S w x N 3 0 m c X V v d D s s J n F 1 b 3 Q 7 U 2 V j d G l v b j E v T F B f T V p f R 2 V u Z X J h b C 9 U a X B v I G N h b W J p Y W R v L n t Q c m 9 t b 2 N p b 2 5 l c y B h Z G l j a W 9 u Y W x l c y A y M D I w L D E 5 f S Z x d W 9 0 O y w m c X V v d D t T Z W N 0 a W 9 u M S 9 M U F 9 N W l 9 H Z W 5 l c m F s L 1 R p c G 8 g Y 2 F t Y m l h Z G 8 u e 0 l u Y 2 V u d G l 2 b 3 M g M j A x O C B V U 0 Q s M j B 9 J n F 1 b 3 Q 7 L C Z x d W 9 0 O 1 N l Y 3 R p b 2 4 x L 0 x Q X 0 1 a X 0 d l b m V y Y W w v V G l w b y B j Y W 1 i a W F k b y 5 7 S W 5 j Z W 5 0 a X Z v c y A y M D E 5 I F V T R C w y M X 0 m c X V v d D s s J n F 1 b 3 Q 7 U 2 V j d G l v b j E v T F B f T V p f R 2 V u Z X J h b C 9 U a X B v I G N h b W J p Y W R v L n t J b m N l b n R p d m 9 z I D I w M j A g V V N E L D I y f S Z x d W 9 0 O y w m c X V v d D t T Z W N 0 a W 9 u M S 9 M U F 9 N W l 9 H Z W 5 l c m F s L 1 R p c G 8 g Y 2 F t Y m l h Z G 8 u e 0 1 h c m d l b i A y M D E 4 L D I z f S Z x d W 9 0 O y w m c X V v d D t T Z W N 0 a W 9 u M S 9 M U F 9 N W l 9 H Z W 5 l c m F s L 1 R p c G 8 g Y 2 F t Y m l h Z G 8 u e 0 1 h c m d l b i A y M D E 5 L D I 0 f S Z x d W 9 0 O y w m c X V v d D t T Z W N 0 a W 9 u M S 9 M U F 9 N W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T V p f R 2 V u Z X J h b C 9 U a X B v I G N h b W J p Y W R v L n t N Y X J j Y S w x f S Z x d W 9 0 O y w m c X V v d D t T Z W N 0 a W 9 u M S 9 M U F 9 N W l 9 H Z W 5 l c m F s L 1 R p c G 8 g Y 2 F t Y m l h Z G 8 u e 0 1 v Z G V s b y w y f S Z x d W 9 0 O y w m c X V v d D t T Z W N 0 a W 9 u M S 9 M U F 9 N W l 9 H Z W 5 l c m F s L 1 R p c G 8 g Y 2 F t Y m l h Z G 8 u e 1 Z l c n N p w 7 N u L D N 9 J n F 1 b 3 Q 7 L C Z x d W 9 0 O 1 N l Y 3 R p b 2 4 x L 0 x Q X 0 1 a X 0 d l b m V y Y W w v V G l w b y B j Y W 1 i a W F k b y 5 7 Q 2 9 t Y n V z d G l i b G U s N H 0 m c X V v d D s s J n F 1 b 3 Q 7 U 2 V j d G l v b j E v T F B f T V p f R 2 V u Z X J h b C 9 U a X B v I G N h b W J p Y W R v L n t Q c m V j a W 8 g Z W 4 g c H V i b G l j a W R h Z C A y M D E 4 I F V T R C A o U 0 F Q K S w 1 f S Z x d W 9 0 O y w m c X V v d D t T Z W N 0 a W 9 u M S 9 M U F 9 N W l 9 H Z W 5 l c m F s L 1 R p c G 8 g Y 2 F t Y m l h Z G 8 u e 1 B y Z W N p b y B p b X B v c n R h Z G 9 y I D I w M T g g V V N E I C h T Q V A p L D d 9 J n F 1 b 3 Q 7 L C Z x d W 9 0 O 1 N l Y 3 R p b 2 4 x L 0 x Q X 0 1 a X 0 d l b m V y Y W w v V G l w b y B j Y W 1 i a W F k b y 5 7 U H J v b W 9 j a W 9 u Z X M g Y W R p Y 2 l v b m F s Z X M g M j A x O C w 5 f S Z x d W 9 0 O y w m c X V v d D t T Z W N 0 a W 9 u M S 9 M U F 9 N W l 9 H Z W 5 l c m F s L 1 R p c G 8 g Y 2 F t Y m l h Z G 8 u e 1 B y Z W N p b y B l b i B w d W J s a W N p Z G F k I D I w M T k g V V N E I C h T Q V A p L D E w f S Z x d W 9 0 O y w m c X V v d D t T Z W N 0 a W 9 u M S 9 M U F 9 N W l 9 H Z W 5 l c m F s L 1 R p c G 8 g Y 2 F t Y m l h Z G 8 u e 1 B y Z W N p b y B p b X B v c n R h Z G 9 y I D I w M T k g V V N E I C h T Q V A p L D E y f S Z x d W 9 0 O y w m c X V v d D t T Z W N 0 a W 9 u M S 9 M U F 9 N W l 9 H Z W 5 l c m F s L 1 R p c G 8 g Y 2 F t Y m l h Z G 8 u e 1 B y b 2 1 v Y 2 l v b m V z I G F k a W N p b 2 5 h b G V z I D I w M T k s M T R 9 J n F 1 b 3 Q 7 L C Z x d W 9 0 O 1 N l Y 3 R p b 2 4 x L 0 x Q X 0 1 a X 0 d l b m V y Y W w v V G l w b y B j Y W 1 i a W F k b y 5 7 U H J l Y 2 l v I G V u I H B 1 Y m x p Y 2 l k Y W Q g M j A y M C B V U 0 Q g K F N B U C k s M T V 9 J n F 1 b 3 Q 7 L C Z x d W 9 0 O 1 N l Y 3 R p b 2 4 x L 0 x Q X 0 1 a X 0 d l b m V y Y W w v V G l w b y B j Y W 1 i a W F k b y 5 7 U H J l Y 2 l v I G l t c G 9 y d G F k b 3 I g M j A y M C B V U 0 Q g K F N B U C k s M T d 9 J n F 1 b 3 Q 7 L C Z x d W 9 0 O 1 N l Y 3 R p b 2 4 x L 0 x Q X 0 1 a X 0 d l b m V y Y W w v V G l w b y B j Y W 1 i a W F k b y 5 7 U H J v b W 9 j a W 9 u Z X M g Y W R p Y 2 l v b m F s Z X M g M j A y M C w x O X 0 m c X V v d D s s J n F 1 b 3 Q 7 U 2 V j d G l v b j E v T F B f T V p f R 2 V u Z X J h b C 9 U a X B v I G N h b W J p Y W R v L n t J b m N l b n R p d m 9 z I D I w M T g g V V N E L D I w f S Z x d W 9 0 O y w m c X V v d D t T Z W N 0 a W 9 u M S 9 M U F 9 N W l 9 H Z W 5 l c m F s L 1 R p c G 8 g Y 2 F t Y m l h Z G 8 u e 0 l u Y 2 V u d G l 2 b 3 M g M j A x O S B V U 0 Q s M j F 9 J n F 1 b 3 Q 7 L C Z x d W 9 0 O 1 N l Y 3 R p b 2 4 x L 0 x Q X 0 1 a X 0 d l b m V y Y W w v V G l w b y B j Y W 1 i a W F k b y 5 7 S W 5 j Z W 5 0 a X Z v c y A y M D I w I F V T R C w y M n 0 m c X V v d D s s J n F 1 b 3 Q 7 U 2 V j d G l v b j E v T F B f T V p f R 2 V u Z X J h b C 9 U a X B v I G N h b W J p Y W R v L n t N Y X J n Z W 4 g M j A x O C w y M 3 0 m c X V v d D s s J n F 1 b 3 Q 7 U 2 V j d G l v b j E v T F B f T V p f R 2 V u Z X J h b C 9 U a X B v I G N h b W J p Y W R v L n t N Y X J n Z W 4 g M j A x O S w y N H 0 m c X V v d D s s J n F 1 b 3 Q 7 U 2 V j d G l v b j E v T F B f T V p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1 a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N W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Z h N G Q y Y T V m L W U w M m M t N D Z j Z S 1 h Z G I 4 L W Q z Y m Q x Y m R h O T I z Z S I g L z 4 8 R W 5 0 c n k g V H l w Z T 0 i R m l s b E x h c 3 R V c G R h d G V k I i B W Y W x 1 Z T 0 i Z D I w M T k t M T E t M T N U M T M 6 M j A 6 N D g u M z c w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S k F D X 0 d l b m V y Y W w v V G l w b y B j Y W 1 i a W F k b y 5 7 T W F y Y 2 E s M X 0 m c X V v d D s s J n F 1 b 3 Q 7 U 2 V j d G l v b j E v T F B f S k F D X 0 d l b m V y Y W w v V G l w b y B j Y W 1 i a W F k b y 5 7 T W 9 k Z W x v L D J 9 J n F 1 b 3 Q 7 L C Z x d W 9 0 O 1 N l Y 3 R p b 2 4 x L 0 x Q X 0 p B Q 1 9 H Z W 5 l c m F s L 1 R p c G 8 g Y 2 F t Y m l h Z G 8 u e 1 Z l c n N p w 7 N u L D N 9 J n F 1 b 3 Q 7 L C Z x d W 9 0 O 1 N l Y 3 R p b 2 4 x L 0 x Q X 0 p B Q 1 9 H Z W 5 l c m F s L 1 R p c G 8 g Y 2 F t Y m l h Z G 8 u e 0 N v b W J 1 c 3 R p Y m x l L D R 9 J n F 1 b 3 Q 7 L C Z x d W 9 0 O 1 N l Y 3 R p b 2 4 x L 0 x Q X 0 p B Q 1 9 H Z W 5 l c m F s L 1 R p c G 8 g Y 2 F t Y m l h Z G 8 u e 1 B y Z W N p b y B l b i B w d W J s a W N p Z G F k I D I w M T g g V V N E I C h T Q V A p L D V 9 J n F 1 b 3 Q 7 L C Z x d W 9 0 O 1 N l Y 3 R p b 2 4 x L 0 x Q X 0 p B Q 1 9 H Z W 5 l c m F s L 1 R p c G 8 g Y 2 F t Y m l h Z G 8 u e 1 B y Z W N p b y B p b X B v c n R h Z G 9 y I D I w M T g g V V N E I C h T Q V A p L D d 9 J n F 1 b 3 Q 7 L C Z x d W 9 0 O 1 N l Y 3 R p b 2 4 x L 0 x Q X 0 p B Q 1 9 H Z W 5 l c m F s L 1 R p c G 8 g Y 2 F t Y m l h Z G 8 u e 1 B y b 2 1 v Y 2 l v b m V z I G F k a W N p b 2 5 h b G V z I D I w M T g s O X 0 m c X V v d D s s J n F 1 b 3 Q 7 U 2 V j d G l v b j E v T F B f S k F D X 0 d l b m V y Y W w v V G l w b y B j Y W 1 i a W F k b y 5 7 U H J l Y 2 l v I G V u I H B 1 Y m x p Y 2 l k Y W Q g M j A x O S B V U 0 Q g K F N B U C k s M T B 9 J n F 1 b 3 Q 7 L C Z x d W 9 0 O 1 N l Y 3 R p b 2 4 x L 0 x Q X 0 p B Q 1 9 H Z W 5 l c m F s L 1 R p c G 8 g Y 2 F t Y m l h Z G 8 u e 1 B y Z W N p b y B p b X B v c n R h Z G 9 y I D I w M T k g V V N E I C h T Q V A p L D E y f S Z x d W 9 0 O y w m c X V v d D t T Z W N 0 a W 9 u M S 9 M U F 9 K Q U N f R 2 V u Z X J h b C 9 U a X B v I G N h b W J p Y W R v L n t Q c m 9 t b 2 N p b 2 5 l c y B h Z G l j a W 9 u Y W x l c y A y M D E 5 L D E 0 f S Z x d W 9 0 O y w m c X V v d D t T Z W N 0 a W 9 u M S 9 M U F 9 K Q U N f R 2 V u Z X J h b C 9 U a X B v I G N h b W J p Y W R v L n t Q c m V j a W 8 g Z W 4 g c H V i b G l j a W R h Z C A y M D I w I F V T R C A o U 0 F Q K S w x N X 0 m c X V v d D s s J n F 1 b 3 Q 7 U 2 V j d G l v b j E v T F B f S k F D X 0 d l b m V y Y W w v V G l w b y B j Y W 1 i a W F k b y 5 7 U H J l Y 2 l v I G l t c G 9 y d G F k b 3 I g M j A y M C B V U 0 Q g K F N B U C k s M T d 9 J n F 1 b 3 Q 7 L C Z x d W 9 0 O 1 N l Y 3 R p b 2 4 x L 0 x Q X 0 p B Q 1 9 H Z W 5 l c m F s L 1 R p c G 8 g Y 2 F t Y m l h Z G 8 u e 1 B y b 2 1 v Y 2 l v b m V z I G F k a W N p b 2 5 h b G V z I D I w M j A s M T l 9 J n F 1 b 3 Q 7 L C Z x d W 9 0 O 1 N l Y 3 R p b 2 4 x L 0 x Q X 0 p B Q 1 9 H Z W 5 l c m F s L 1 R p c G 8 g Y 2 F t Y m l h Z G 8 u e 0 l u Y 2 V u d G l 2 b 3 M g M j A x O C B V U 0 Q s M j B 9 J n F 1 b 3 Q 7 L C Z x d W 9 0 O 1 N l Y 3 R p b 2 4 x L 0 x Q X 0 p B Q 1 9 H Z W 5 l c m F s L 1 R p c G 8 g Y 2 F t Y m l h Z G 8 u e 0 l u Y 2 V u d G l 2 b 3 M g M j A x O S B V U 0 Q s M j F 9 J n F 1 b 3 Q 7 L C Z x d W 9 0 O 1 N l Y 3 R p b 2 4 x L 0 x Q X 0 p B Q 1 9 H Z W 5 l c m F s L 1 R p c G 8 g Y 2 F t Y m l h Z G 8 u e 0 l u Y 2 V u d G l 2 b 3 M g M j A y M C B V U 0 Q s M j J 9 J n F 1 b 3 Q 7 L C Z x d W 9 0 O 1 N l Y 3 R p b 2 4 x L 0 x Q X 0 p B Q 1 9 H Z W 5 l c m F s L 1 R p c G 8 g Y 2 F t Y m l h Z G 8 u e 0 1 h c m d l b i A y M D E 4 L D I z f S Z x d W 9 0 O y w m c X V v d D t T Z W N 0 a W 9 u M S 9 M U F 9 K Q U N f R 2 V u Z X J h b C 9 U a X B v I G N h b W J p Y W R v L n t N Y X J n Z W 4 g M j A x O S w y N H 0 m c X V v d D s s J n F 1 b 3 Q 7 U 2 V j d G l v b j E v T F B f S k F D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K Q U N f R 2 V u Z X J h b C 9 U a X B v I G N h b W J p Y W R v L n t N Y X J j Y S w x f S Z x d W 9 0 O y w m c X V v d D t T Z W N 0 a W 9 u M S 9 M U F 9 K Q U N f R 2 V u Z X J h b C 9 U a X B v I G N h b W J p Y W R v L n t N b 2 R l b G 8 s M n 0 m c X V v d D s s J n F 1 b 3 Q 7 U 2 V j d G l v b j E v T F B f S k F D X 0 d l b m V y Y W w v V G l w b y B j Y W 1 i a W F k b y 5 7 V m V y c 2 n D s 2 4 s M 3 0 m c X V v d D s s J n F 1 b 3 Q 7 U 2 V j d G l v b j E v T F B f S k F D X 0 d l b m V y Y W w v V G l w b y B j Y W 1 i a W F k b y 5 7 Q 2 9 t Y n V z d G l i b G U s N H 0 m c X V v d D s s J n F 1 b 3 Q 7 U 2 V j d G l v b j E v T F B f S k F D X 0 d l b m V y Y W w v V G l w b y B j Y W 1 i a W F k b y 5 7 U H J l Y 2 l v I G V u I H B 1 Y m x p Y 2 l k Y W Q g M j A x O C B V U 0 Q g K F N B U C k s N X 0 m c X V v d D s s J n F 1 b 3 Q 7 U 2 V j d G l v b j E v T F B f S k F D X 0 d l b m V y Y W w v V G l w b y B j Y W 1 i a W F k b y 5 7 U H J l Y 2 l v I G l t c G 9 y d G F k b 3 I g M j A x O C B V U 0 Q g K F N B U C k s N 3 0 m c X V v d D s s J n F 1 b 3 Q 7 U 2 V j d G l v b j E v T F B f S k F D X 0 d l b m V y Y W w v V G l w b y B j Y W 1 i a W F k b y 5 7 U H J v b W 9 j a W 9 u Z X M g Y W R p Y 2 l v b m F s Z X M g M j A x O C w 5 f S Z x d W 9 0 O y w m c X V v d D t T Z W N 0 a W 9 u M S 9 M U F 9 K Q U N f R 2 V u Z X J h b C 9 U a X B v I G N h b W J p Y W R v L n t Q c m V j a W 8 g Z W 4 g c H V i b G l j a W R h Z C A y M D E 5 I F V T R C A o U 0 F Q K S w x M H 0 m c X V v d D s s J n F 1 b 3 Q 7 U 2 V j d G l v b j E v T F B f S k F D X 0 d l b m V y Y W w v V G l w b y B j Y W 1 i a W F k b y 5 7 U H J l Y 2 l v I G l t c G 9 y d G F k b 3 I g M j A x O S B V U 0 Q g K F N B U C k s M T J 9 J n F 1 b 3 Q 7 L C Z x d W 9 0 O 1 N l Y 3 R p b 2 4 x L 0 x Q X 0 p B Q 1 9 H Z W 5 l c m F s L 1 R p c G 8 g Y 2 F t Y m l h Z G 8 u e 1 B y b 2 1 v Y 2 l v b m V z I G F k a W N p b 2 5 h b G V z I D I w M T k s M T R 9 J n F 1 b 3 Q 7 L C Z x d W 9 0 O 1 N l Y 3 R p b 2 4 x L 0 x Q X 0 p B Q 1 9 H Z W 5 l c m F s L 1 R p c G 8 g Y 2 F t Y m l h Z G 8 u e 1 B y Z W N p b y B l b i B w d W J s a W N p Z G F k I D I w M j A g V V N E I C h T Q V A p L D E 1 f S Z x d W 9 0 O y w m c X V v d D t T Z W N 0 a W 9 u M S 9 M U F 9 K Q U N f R 2 V u Z X J h b C 9 U a X B v I G N h b W J p Y W R v L n t Q c m V j a W 8 g a W 1 w b 3 J 0 Y W R v c i A y M D I w I F V T R C A o U 0 F Q K S w x N 3 0 m c X V v d D s s J n F 1 b 3 Q 7 U 2 V j d G l v b j E v T F B f S k F D X 0 d l b m V y Y W w v V G l w b y B j Y W 1 i a W F k b y 5 7 U H J v b W 9 j a W 9 u Z X M g Y W R p Y 2 l v b m F s Z X M g M j A y M C w x O X 0 m c X V v d D s s J n F 1 b 3 Q 7 U 2 V j d G l v b j E v T F B f S k F D X 0 d l b m V y Y W w v V G l w b y B j Y W 1 i a W F k b y 5 7 S W 5 j Z W 5 0 a X Z v c y A y M D E 4 I F V T R C w y M H 0 m c X V v d D s s J n F 1 b 3 Q 7 U 2 V j d G l v b j E v T F B f S k F D X 0 d l b m V y Y W w v V G l w b y B j Y W 1 i a W F k b y 5 7 S W 5 j Z W 5 0 a X Z v c y A y M D E 5 I F V T R C w y M X 0 m c X V v d D s s J n F 1 b 3 Q 7 U 2 V j d G l v b j E v T F B f S k F D X 0 d l b m V y Y W w v V G l w b y B j Y W 1 i a W F k b y 5 7 S W 5 j Z W 5 0 a X Z v c y A y M D I w I F V T R C w y M n 0 m c X V v d D s s J n F 1 b 3 Q 7 U 2 V j d G l v b j E v T F B f S k F D X 0 d l b m V y Y W w v V G l w b y B j Y W 1 i a W F k b y 5 7 T W F y Z 2 V u I D I w M T g s M j N 9 J n F 1 b 3 Q 7 L C Z x d W 9 0 O 1 N l Y 3 R p b 2 4 x L 0 x Q X 0 p B Q 1 9 H Z W 5 l c m F s L 1 R p c G 8 g Y 2 F t Y m l h Z G 8 u e 0 1 h c m d l b i A y M D E 5 L D I 0 f S Z x d W 9 0 O y w m c X V v d D t T Z W N 0 a W 9 u M S 9 M U F 9 K Q U N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p B Q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X 1 J O X 0 d l b m V y Y W w i I C 8 + P E V u d H J 5 I F R 5 c G U 9 I k Z p b G x l Z E N v b X B s Z X R l U m V z d W x 0 V G 9 X b 3 J r c 2 h l Z X Q i I F Z h b H V l P S J s M S I g L z 4 8 R W 5 0 c n k g V H l w Z T 0 i U X V l c n l J R C I g V m F s d W U 9 I n M 2 N j M 5 M D Y z Z S 0 0 O T R k L T R j Z G M t O T Y 1 Z i 0 4 Y j d k Y j Y 3 N z Z k Z D Y i I C 8 + P E V u d H J 5 I F R 5 c G U 9 I k Z p b G x F c n J v c k N v d W 5 0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x O S 0 x M S 0 x M 1 Q x M z o y M D o 0 O C 4 z M T I x O D U 4 W i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J O X 0 d l b m V y Y W w v V G l w b y B j Y W 1 i a W F k b y 5 7 T W F y Y 2 E s M X 0 m c X V v d D s s J n F 1 b 3 Q 7 U 2 V j d G l v b j E v T F B f U k 5 f R 2 V u Z X J h b C 9 U a X B v I G N h b W J p Y W R v L n t N b 2 R l b G 8 s M n 0 m c X V v d D s s J n F 1 b 3 Q 7 U 2 V j d G l v b j E v T F B f U k 5 f R 2 V u Z X J h b C 9 U a X B v I G N h b W J p Y W R v L n t W Z X J z a c O z b i w z f S Z x d W 9 0 O y w m c X V v d D t T Z W N 0 a W 9 u M S 9 M U F 9 S T l 9 H Z W 5 l c m F s L 1 R p c G 8 g Y 2 F t Y m l h Z G 8 u e 0 N v b W J 1 c 3 R p Y m x l L D R 9 J n F 1 b 3 Q 7 L C Z x d W 9 0 O 1 N l Y 3 R p b 2 4 x L 0 x Q X 1 J O X 0 d l b m V y Y W w v V G l w b y B j Y W 1 i a W F k b y 5 7 U H J l Y 2 l v I G V u I H B 1 Y m x p Y 2 l k Y W Q g M j A x O C B V U 0 Q g K F N B U C k s N X 0 m c X V v d D s s J n F 1 b 3 Q 7 U 2 V j d G l v b j E v T F B f U k 5 f R 2 V u Z X J h b C 9 U a X B v I G N h b W J p Y W R v L n t Q c m V j a W 8 g a W 1 w b 3 J 0 Y W R v c i A y M D E 4 I F V T R C A o U 0 F Q K S w 3 f S Z x d W 9 0 O y w m c X V v d D t T Z W N 0 a W 9 u M S 9 M U F 9 S T l 9 H Z W 5 l c m F s L 1 R p c G 8 g Y 2 F t Y m l h Z G 8 u e 1 B y b 2 1 v Y 2 l v b m V z I G F k a W N p b 2 5 h b G V z I D I w M T g s O X 0 m c X V v d D s s J n F 1 b 3 Q 7 U 2 V j d G l v b j E v T F B f U k 5 f R 2 V u Z X J h b C 9 U a X B v I G N h b W J p Y W R v L n t Q c m V j a W 8 g Z W 4 g c H V i b G l j a W R h Z C A y M D E 5 I F V T R C A o U 0 F Q K S w x M H 0 m c X V v d D s s J n F 1 b 3 Q 7 U 2 V j d G l v b j E v T F B f U k 5 f R 2 V u Z X J h b C 9 U a X B v I G N h b W J p Y W R v L n t Q c m V j a W 8 g a W 1 w b 3 J 0 Y W R v c i A y M D E 5 I F V T R C A o U 0 F Q K S w x M n 0 m c X V v d D s s J n F 1 b 3 Q 7 U 2 V j d G l v b j E v T F B f U k 5 f R 2 V u Z X J h b C 9 U a X B v I G N h b W J p Y W R v L n t Q c m 9 t b 2 N p b 2 5 l c y B h Z G l j a W 9 u Y W x l c y A y M D E 5 L D E 0 f S Z x d W 9 0 O y w m c X V v d D t T Z W N 0 a W 9 u M S 9 M U F 9 S T l 9 H Z W 5 l c m F s L 1 R p c G 8 g Y 2 F t Y m l h Z G 8 u e 1 B y Z W N p b y B l b i B w d W J s a W N p Z G F k I D I w M j A g V V N E I C h T Q V A p L D E 1 f S Z x d W 9 0 O y w m c X V v d D t T Z W N 0 a W 9 u M S 9 M U F 9 S T l 9 H Z W 5 l c m F s L 1 R p c G 8 g Y 2 F t Y m l h Z G 8 u e 1 B y Z W N p b y B p b X B v c n R h Z G 9 y I D I w M j A g V V N E I C h T Q V A p L D E 3 f S Z x d W 9 0 O y w m c X V v d D t T Z W N 0 a W 9 u M S 9 M U F 9 S T l 9 H Z W 5 l c m F s L 1 R p c G 8 g Y 2 F t Y m l h Z G 8 u e 1 B y b 2 1 v Y 2 l v b m V z I G F k a W N p b 2 5 h b G V z I D I w M j A s M T l 9 J n F 1 b 3 Q 7 L C Z x d W 9 0 O 1 N l Y 3 R p b 2 4 x L 0 x Q X 1 J O X 0 d l b m V y Y W w v V G l w b y B j Y W 1 i a W F k b y 5 7 S W 5 j Z W 5 0 a X Z v c y A y M D E 4 I F V T R C w y M H 0 m c X V v d D s s J n F 1 b 3 Q 7 U 2 V j d G l v b j E v T F B f U k 5 f R 2 V u Z X J h b C 9 U a X B v I G N h b W J p Y W R v L n t J b m N l b n R p d m 9 z I D I w M T k g V V N E L D I x f S Z x d W 9 0 O y w m c X V v d D t T Z W N 0 a W 9 u M S 9 M U F 9 S T l 9 H Z W 5 l c m F s L 1 R p c G 8 g Y 2 F t Y m l h Z G 8 u e 0 l u Y 2 V u d G l 2 b 3 M g M j A y M C B V U 0 Q s M j J 9 J n F 1 b 3 Q 7 L C Z x d W 9 0 O 1 N l Y 3 R p b 2 4 x L 0 x Q X 1 J O X 0 d l b m V y Y W w v V G l w b y B j Y W 1 i a W F k b y 5 7 T W F y Z 2 V u I D I w M T g s M j N 9 J n F 1 b 3 Q 7 L C Z x d W 9 0 O 1 N l Y 3 R p b 2 4 x L 0 x Q X 1 J O X 0 d l b m V y Y W w v V G l w b y B j Y W 1 i a W F k b y 5 7 T W F y Z 2 V u I D I w M T k s M j R 9 J n F 1 b 3 Q 7 L C Z x d W 9 0 O 1 N l Y 3 R p b 2 4 x L 0 x Q X 1 J O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S T l 9 H Z W 5 l c m F s L 1 R p c G 8 g Y 2 F t Y m l h Z G 8 u e 0 1 h c m N h L D F 9 J n F 1 b 3 Q 7 L C Z x d W 9 0 O 1 N l Y 3 R p b 2 4 x L 0 x Q X 1 J O X 0 d l b m V y Y W w v V G l w b y B j Y W 1 i a W F k b y 5 7 T W 9 k Z W x v L D J 9 J n F 1 b 3 Q 7 L C Z x d W 9 0 O 1 N l Y 3 R p b 2 4 x L 0 x Q X 1 J O X 0 d l b m V y Y W w v V G l w b y B j Y W 1 i a W F k b y 5 7 V m V y c 2 n D s 2 4 s M 3 0 m c X V v d D s s J n F 1 b 3 Q 7 U 2 V j d G l v b j E v T F B f U k 5 f R 2 V u Z X J h b C 9 U a X B v I G N h b W J p Y W R v L n t D b 2 1 i d X N 0 a W J s Z S w 0 f S Z x d W 9 0 O y w m c X V v d D t T Z W N 0 a W 9 u M S 9 M U F 9 S T l 9 H Z W 5 l c m F s L 1 R p c G 8 g Y 2 F t Y m l h Z G 8 u e 1 B y Z W N p b y B l b i B w d W J s a W N p Z G F k I D I w M T g g V V N E I C h T Q V A p L D V 9 J n F 1 b 3 Q 7 L C Z x d W 9 0 O 1 N l Y 3 R p b 2 4 x L 0 x Q X 1 J O X 0 d l b m V y Y W w v V G l w b y B j Y W 1 i a W F k b y 5 7 U H J l Y 2 l v I G l t c G 9 y d G F k b 3 I g M j A x O C B V U 0 Q g K F N B U C k s N 3 0 m c X V v d D s s J n F 1 b 3 Q 7 U 2 V j d G l v b j E v T F B f U k 5 f R 2 V u Z X J h b C 9 U a X B v I G N h b W J p Y W R v L n t Q c m 9 t b 2 N p b 2 5 l c y B h Z G l j a W 9 u Y W x l c y A y M D E 4 L D l 9 J n F 1 b 3 Q 7 L C Z x d W 9 0 O 1 N l Y 3 R p b 2 4 x L 0 x Q X 1 J O X 0 d l b m V y Y W w v V G l w b y B j Y W 1 i a W F k b y 5 7 U H J l Y 2 l v I G V u I H B 1 Y m x p Y 2 l k Y W Q g M j A x O S B V U 0 Q g K F N B U C k s M T B 9 J n F 1 b 3 Q 7 L C Z x d W 9 0 O 1 N l Y 3 R p b 2 4 x L 0 x Q X 1 J O X 0 d l b m V y Y W w v V G l w b y B j Y W 1 i a W F k b y 5 7 U H J l Y 2 l v I G l t c G 9 y d G F k b 3 I g M j A x O S B V U 0 Q g K F N B U C k s M T J 9 J n F 1 b 3 Q 7 L C Z x d W 9 0 O 1 N l Y 3 R p b 2 4 x L 0 x Q X 1 J O X 0 d l b m V y Y W w v V G l w b y B j Y W 1 i a W F k b y 5 7 U H J v b W 9 j a W 9 u Z X M g Y W R p Y 2 l v b m F s Z X M g M j A x O S w x N H 0 m c X V v d D s s J n F 1 b 3 Q 7 U 2 V j d G l v b j E v T F B f U k 5 f R 2 V u Z X J h b C 9 U a X B v I G N h b W J p Y W R v L n t Q c m V j a W 8 g Z W 4 g c H V i b G l j a W R h Z C A y M D I w I F V T R C A o U 0 F Q K S w x N X 0 m c X V v d D s s J n F 1 b 3 Q 7 U 2 V j d G l v b j E v T F B f U k 5 f R 2 V u Z X J h b C 9 U a X B v I G N h b W J p Y W R v L n t Q c m V j a W 8 g a W 1 w b 3 J 0 Y W R v c i A y M D I w I F V T R C A o U 0 F Q K S w x N 3 0 m c X V v d D s s J n F 1 b 3 Q 7 U 2 V j d G l v b j E v T F B f U k 5 f R 2 V u Z X J h b C 9 U a X B v I G N h b W J p Y W R v L n t Q c m 9 t b 2 N p b 2 5 l c y B h Z G l j a W 9 u Y W x l c y A y M D I w L D E 5 f S Z x d W 9 0 O y w m c X V v d D t T Z W N 0 a W 9 u M S 9 M U F 9 S T l 9 H Z W 5 l c m F s L 1 R p c G 8 g Y 2 F t Y m l h Z G 8 u e 0 l u Y 2 V u d G l 2 b 3 M g M j A x O C B V U 0 Q s M j B 9 J n F 1 b 3 Q 7 L C Z x d W 9 0 O 1 N l Y 3 R p b 2 4 x L 0 x Q X 1 J O X 0 d l b m V y Y W w v V G l w b y B j Y W 1 i a W F k b y 5 7 S W 5 j Z W 5 0 a X Z v c y A y M D E 5 I F V T R C w y M X 0 m c X V v d D s s J n F 1 b 3 Q 7 U 2 V j d G l v b j E v T F B f U k 5 f R 2 V u Z X J h b C 9 U a X B v I G N h b W J p Y W R v L n t J b m N l b n R p d m 9 z I D I w M j A g V V N E L D I y f S Z x d W 9 0 O y w m c X V v d D t T Z W N 0 a W 9 u M S 9 M U F 9 S T l 9 H Z W 5 l c m F s L 1 R p c G 8 g Y 2 F t Y m l h Z G 8 u e 0 1 h c m d l b i A y M D E 4 L D I z f S Z x d W 9 0 O y w m c X V v d D t T Z W N 0 a W 9 u M S 9 M U F 9 S T l 9 H Z W 5 l c m F s L 1 R p c G 8 g Y 2 F t Y m l h Z G 8 u e 0 1 h c m d l b i A y M D E 5 L D I 0 f S Z x d W 9 0 O y w m c X V v d D t T Z W N 0 a W 9 u M S 9 M U F 9 S T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k 5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U 1 p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U 1 p f R 2 V u Z X J h b C I g L z 4 8 R W 5 0 c n k g V H l w Z T 0 i R m l s b G V k Q 2 9 t c G x l d G V S Z X N 1 b H R U b 1 d v c m t z a G V l d C I g V m F s d W U 9 I m w x I i A v P j x F b n R y e S B U e X B l P S J R d W V y e U l E I i B W Y W x 1 Z T 0 i c 2 Y 4 N D Q z M z k 1 L W N m M j M t N D Y w O S 0 5 M D J i L W N j O T B l Z W N h M j M w Y y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I y M D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x N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N a X 0 d l b m V y Y W w v V G l w b y B j Y W 1 i a W F k b y 5 7 T W F y Y 2 E s M X 0 m c X V v d D s s J n F 1 b 3 Q 7 U 2 V j d G l v b j E v T F B f U 1 p f R 2 V u Z X J h b C 9 U a X B v I G N h b W J p Y W R v L n t N b 2 R l b G 8 s M n 0 m c X V v d D s s J n F 1 b 3 Q 7 U 2 V j d G l v b j E v T F B f U 1 p f R 2 V u Z X J h b C 9 U a X B v I G N h b W J p Y W R v L n t W Z X J z a c O z b i w z f S Z x d W 9 0 O y w m c X V v d D t T Z W N 0 a W 9 u M S 9 M U F 9 T W l 9 H Z W 5 l c m F s L 1 R p c G 8 g Y 2 F t Y m l h Z G 8 u e 0 N v b W J 1 c 3 R p Y m x l L D R 9 J n F 1 b 3 Q 7 L C Z x d W 9 0 O 1 N l Y 3 R p b 2 4 x L 0 x Q X 1 N a X 0 d l b m V y Y W w v V G l w b y B j Y W 1 i a W F k b y 5 7 U H J l Y 2 l v I G V u I H B 1 Y m x p Y 2 l k Y W Q g M j A x O C B V U 0 Q g K F N B U C k s N X 0 m c X V v d D s s J n F 1 b 3 Q 7 U 2 V j d G l v b j E v T F B f U 1 p f R 2 V u Z X J h b C 9 U a X B v I G N h b W J p Y W R v L n t Q c m V j a W 8 g a W 1 w b 3 J 0 Y W R v c i A y M D E 4 I F V T R C A o U 0 F Q K S w 3 f S Z x d W 9 0 O y w m c X V v d D t T Z W N 0 a W 9 u M S 9 M U F 9 T W l 9 H Z W 5 l c m F s L 1 R p c G 8 g Y 2 F t Y m l h Z G 8 u e 1 B y b 2 1 v Y 2 l v b m V z I G F k a W N p b 2 5 h b G V z I D I w M T g s O X 0 m c X V v d D s s J n F 1 b 3 Q 7 U 2 V j d G l v b j E v T F B f U 1 p f R 2 V u Z X J h b C 9 U a X B v I G N h b W J p Y W R v L n t Q c m V j a W 8 g Z W 4 g c H V i b G l j a W R h Z C A y M D E 5 I F V T R C A o U 0 F Q K S w x M H 0 m c X V v d D s s J n F 1 b 3 Q 7 U 2 V j d G l v b j E v T F B f U 1 p f R 2 V u Z X J h b C 9 U a X B v I G N h b W J p Y W R v L n t Q c m V j a W 8 g a W 1 w b 3 J 0 Y W R v c i A y M D E 5 I F V T R C A o U 0 F Q K S w x M n 0 m c X V v d D s s J n F 1 b 3 Q 7 U 2 V j d G l v b j E v T F B f U 1 p f R 2 V u Z X J h b C 9 U a X B v I G N h b W J p Y W R v L n t Q c m 9 t b 2 N p b 2 5 l c y B h Z G l j a W 9 u Y W x l c y A y M D E 5 L D E 0 f S Z x d W 9 0 O y w m c X V v d D t T Z W N 0 a W 9 u M S 9 M U F 9 T W l 9 H Z W 5 l c m F s L 1 R p c G 8 g Y 2 F t Y m l h Z G 8 u e 1 B y Z W N p b y B l b i B w d W J s a W N p Z G F k I D I w M j A g V V N E I C h T Q V A p L D E 1 f S Z x d W 9 0 O y w m c X V v d D t T Z W N 0 a W 9 u M S 9 M U F 9 T W l 9 H Z W 5 l c m F s L 1 R p c G 8 g Y 2 F t Y m l h Z G 8 u e 1 B y Z W N p b y B p b X B v c n R h Z G 9 y I D I w M j A g V V N E I C h T Q V A p L D E 3 f S Z x d W 9 0 O y w m c X V v d D t T Z W N 0 a W 9 u M S 9 M U F 9 T W l 9 H Z W 5 l c m F s L 1 R p c G 8 g Y 2 F t Y m l h Z G 8 u e 1 B y b 2 1 v Y 2 l v b m V z I G F k a W N p b 2 5 h b G V z I D I w M j A s M T l 9 J n F 1 b 3 Q 7 L C Z x d W 9 0 O 1 N l Y 3 R p b 2 4 x L 0 x Q X 1 N a X 0 d l b m V y Y W w v V G l w b y B j Y W 1 i a W F k b y 5 7 S W 5 j Z W 5 0 a X Z v c y A y M D E 4 I F V T R C w y M H 0 m c X V v d D s s J n F 1 b 3 Q 7 U 2 V j d G l v b j E v T F B f U 1 p f R 2 V u Z X J h b C 9 U a X B v I G N h b W J p Y W R v L n t J b m N l b n R p d m 9 z I D I w M T k g V V N E L D I x f S Z x d W 9 0 O y w m c X V v d D t T Z W N 0 a W 9 u M S 9 M U F 9 T W l 9 H Z W 5 l c m F s L 1 R p c G 8 g Y 2 F t Y m l h Z G 8 u e 0 l u Y 2 V u d G l 2 b 3 M g M j A y M C B V U 0 Q s M j J 9 J n F 1 b 3 Q 7 L C Z x d W 9 0 O 1 N l Y 3 R p b 2 4 x L 0 x Q X 1 N a X 0 d l b m V y Y W w v V G l w b y B j Y W 1 i a W F k b y 5 7 T W F y Z 2 V u I D I w M T g s M j N 9 J n F 1 b 3 Q 7 L C Z x d W 9 0 O 1 N l Y 3 R p b 2 4 x L 0 x Q X 1 N a X 0 d l b m V y Y W w v V G l w b y B j Y W 1 i a W F k b y 5 7 T W F y Z 2 V u I D I w M T k s M j R 9 J n F 1 b 3 Q 7 L C Z x d W 9 0 O 1 N l Y 3 R p b 2 4 x L 0 x Q X 1 N a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T W l 9 H Z W 5 l c m F s L 1 R p c G 8 g Y 2 F t Y m l h Z G 8 u e 0 1 h c m N h L D F 9 J n F 1 b 3 Q 7 L C Z x d W 9 0 O 1 N l Y 3 R p b 2 4 x L 0 x Q X 1 N a X 0 d l b m V y Y W w v V G l w b y B j Y W 1 i a W F k b y 5 7 T W 9 k Z W x v L D J 9 J n F 1 b 3 Q 7 L C Z x d W 9 0 O 1 N l Y 3 R p b 2 4 x L 0 x Q X 1 N a X 0 d l b m V y Y W w v V G l w b y B j Y W 1 i a W F k b y 5 7 V m V y c 2 n D s 2 4 s M 3 0 m c X V v d D s s J n F 1 b 3 Q 7 U 2 V j d G l v b j E v T F B f U 1 p f R 2 V u Z X J h b C 9 U a X B v I G N h b W J p Y W R v L n t D b 2 1 i d X N 0 a W J s Z S w 0 f S Z x d W 9 0 O y w m c X V v d D t T Z W N 0 a W 9 u M S 9 M U F 9 T W l 9 H Z W 5 l c m F s L 1 R p c G 8 g Y 2 F t Y m l h Z G 8 u e 1 B y Z W N p b y B l b i B w d W J s a W N p Z G F k I D I w M T g g V V N E I C h T Q V A p L D V 9 J n F 1 b 3 Q 7 L C Z x d W 9 0 O 1 N l Y 3 R p b 2 4 x L 0 x Q X 1 N a X 0 d l b m V y Y W w v V G l w b y B j Y W 1 i a W F k b y 5 7 U H J l Y 2 l v I G l t c G 9 y d G F k b 3 I g M j A x O C B V U 0 Q g K F N B U C k s N 3 0 m c X V v d D s s J n F 1 b 3 Q 7 U 2 V j d G l v b j E v T F B f U 1 p f R 2 V u Z X J h b C 9 U a X B v I G N h b W J p Y W R v L n t Q c m 9 t b 2 N p b 2 5 l c y B h Z G l j a W 9 u Y W x l c y A y M D E 4 L D l 9 J n F 1 b 3 Q 7 L C Z x d W 9 0 O 1 N l Y 3 R p b 2 4 x L 0 x Q X 1 N a X 0 d l b m V y Y W w v V G l w b y B j Y W 1 i a W F k b y 5 7 U H J l Y 2 l v I G V u I H B 1 Y m x p Y 2 l k Y W Q g M j A x O S B V U 0 Q g K F N B U C k s M T B 9 J n F 1 b 3 Q 7 L C Z x d W 9 0 O 1 N l Y 3 R p b 2 4 x L 0 x Q X 1 N a X 0 d l b m V y Y W w v V G l w b y B j Y W 1 i a W F k b y 5 7 U H J l Y 2 l v I G l t c G 9 y d G F k b 3 I g M j A x O S B V U 0 Q g K F N B U C k s M T J 9 J n F 1 b 3 Q 7 L C Z x d W 9 0 O 1 N l Y 3 R p b 2 4 x L 0 x Q X 1 N a X 0 d l b m V y Y W w v V G l w b y B j Y W 1 i a W F k b y 5 7 U H J v b W 9 j a W 9 u Z X M g Y W R p Y 2 l v b m F s Z X M g M j A x O S w x N H 0 m c X V v d D s s J n F 1 b 3 Q 7 U 2 V j d G l v b j E v T F B f U 1 p f R 2 V u Z X J h b C 9 U a X B v I G N h b W J p Y W R v L n t Q c m V j a W 8 g Z W 4 g c H V i b G l j a W R h Z C A y M D I w I F V T R C A o U 0 F Q K S w x N X 0 m c X V v d D s s J n F 1 b 3 Q 7 U 2 V j d G l v b j E v T F B f U 1 p f R 2 V u Z X J h b C 9 U a X B v I G N h b W J p Y W R v L n t Q c m V j a W 8 g a W 1 w b 3 J 0 Y W R v c i A y M D I w I F V T R C A o U 0 F Q K S w x N 3 0 m c X V v d D s s J n F 1 b 3 Q 7 U 2 V j d G l v b j E v T F B f U 1 p f R 2 V u Z X J h b C 9 U a X B v I G N h b W J p Y W R v L n t Q c m 9 t b 2 N p b 2 5 l c y B h Z G l j a W 9 u Y W x l c y A y M D I w L D E 5 f S Z x d W 9 0 O y w m c X V v d D t T Z W N 0 a W 9 u M S 9 M U F 9 T W l 9 H Z W 5 l c m F s L 1 R p c G 8 g Y 2 F t Y m l h Z G 8 u e 0 l u Y 2 V u d G l 2 b 3 M g M j A x O C B V U 0 Q s M j B 9 J n F 1 b 3 Q 7 L C Z x d W 9 0 O 1 N l Y 3 R p b 2 4 x L 0 x Q X 1 N a X 0 d l b m V y Y W w v V G l w b y B j Y W 1 i a W F k b y 5 7 S W 5 j Z W 5 0 a X Z v c y A y M D E 5 I F V T R C w y M X 0 m c X V v d D s s J n F 1 b 3 Q 7 U 2 V j d G l v b j E v T F B f U 1 p f R 2 V u Z X J h b C 9 U a X B v I G N h b W J p Y W R v L n t J b m N l b n R p d m 9 z I D I w M j A g V V N E L D I y f S Z x d W 9 0 O y w m c X V v d D t T Z W N 0 a W 9 u M S 9 M U F 9 T W l 9 H Z W 5 l c m F s L 1 R p c G 8 g Y 2 F t Y m l h Z G 8 u e 0 1 h c m d l b i A y M D E 4 L D I z f S Z x d W 9 0 O y w m c X V v d D t T Z W N 0 a W 9 u M S 9 M U F 9 T W l 9 H Z W 5 l c m F s L 1 R p c G 8 g Y 2 F t Y m l h Z G 8 u e 0 1 h c m d l b i A y M D E 5 L D I 0 f S Z x d W 9 0 O y w m c X V v d D t T Z W N 0 a W 9 u M S 9 M U F 9 T W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1 p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N a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+ O k 4 2 M y f Q Z / N J j p F H L / J A A A A A A I A A A A A A A N m A A D A A A A A E A A A A N W y 1 2 o e D u k C + J o F C K O G 5 3 Q A A A A A B I A A A K A A A A A Q A A A A I c v s t 7 R K U i s i r m Q a z d Q I w l A A A A D j 2 g 3 J 9 w V Z L X B A i 3 Y c Q G g u c 1 e s x d B b r U v H G A O C a A J A W + W W l r 1 X a z a j 0 g w j n / z S l 6 D q n 1 F H w 8 k S N V x 0 h Q D M Z s D u Y A y P F M y S c K s x 3 b 3 N d P q e 4 x Q A A A C l A N T R I b y 1 w G m 0 F A r 2 I o f I 8 6 G B 9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A2BCCC-DD9D-4BA6-BB02-C4AE680A502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C0A03A-E64B-4F3A-8788-36BBAF526B48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3.xml><?xml version="1.0" encoding="utf-8"?>
<ds:datastoreItem xmlns:ds="http://schemas.openxmlformats.org/officeDocument/2006/customXml" ds:itemID="{5F7B8E2F-7251-45D4-9780-E23151F0374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35E10B-67A7-4D54-B2F6-5AF12B37D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Mazda</vt:lpstr>
      <vt:lpstr>Changan</vt:lpstr>
      <vt:lpstr>Suzuki</vt:lpstr>
      <vt:lpstr>Haval</vt:lpstr>
      <vt:lpstr>GW</vt:lpstr>
      <vt:lpstr>Citroën</vt:lpstr>
      <vt:lpstr>Jac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2019-10-14T18:09:14Z</dcterms:created>
  <dcterms:modified xsi:type="dcterms:W3CDTF">2022-01-21T15:13:08Z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</Properties>
</file>